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5-6 старт" sheetId="4" r:id="rId1"/>
    <sheet name="5-6 старт (2)" sheetId="6" r:id="rId2"/>
    <sheet name="5-6 старт (3)" sheetId="7" r:id="rId3"/>
    <sheet name="5-6 страт (4)" sheetId="8" r:id="rId4"/>
    <sheet name="5-6 старт (5)" sheetId="9" r:id="rId5"/>
  </sheets>
  <definedNames>
    <definedName name="_xlnm._FilterDatabase" localSheetId="0" hidden="1">'5-6 старт'!$U$1:$U$39</definedName>
    <definedName name="_xlnm._FilterDatabase" localSheetId="2" hidden="1">'5-6 старт (3)'!$I$2:$I$38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8" i="9" l="1"/>
  <c r="AJ37" i="9"/>
  <c r="AJ36" i="9"/>
  <c r="AG33" i="9"/>
  <c r="AG32" i="9"/>
  <c r="AG31" i="9"/>
  <c r="L33" i="9"/>
  <c r="L32" i="9"/>
  <c r="L31" i="9"/>
  <c r="AE28" i="9"/>
  <c r="AF28" i="9" s="1"/>
  <c r="AG28" i="9" s="1"/>
  <c r="K28" i="9"/>
  <c r="L28" i="9" s="1"/>
  <c r="J28" i="9"/>
  <c r="AE27" i="9"/>
  <c r="AF27" i="9" s="1"/>
  <c r="AG27" i="9" s="1"/>
  <c r="K27" i="9"/>
  <c r="L27" i="9" s="1"/>
  <c r="J27" i="9"/>
  <c r="AE26" i="9"/>
  <c r="AF26" i="9" s="1"/>
  <c r="AG26" i="9" s="1"/>
  <c r="K26" i="9"/>
  <c r="L26" i="9" s="1"/>
  <c r="J26" i="9"/>
  <c r="AE25" i="9"/>
  <c r="AF25" i="9" s="1"/>
  <c r="AG25" i="9" s="1"/>
  <c r="K25" i="9"/>
  <c r="L25" i="9" s="1"/>
  <c r="J25" i="9"/>
  <c r="AE24" i="9"/>
  <c r="AF24" i="9" s="1"/>
  <c r="AG24" i="9" s="1"/>
  <c r="K24" i="9"/>
  <c r="L24" i="9" s="1"/>
  <c r="J24" i="9"/>
  <c r="AH24" i="9" s="1"/>
  <c r="AI24" i="9" s="1"/>
  <c r="AJ24" i="9" s="1"/>
  <c r="AE23" i="9"/>
  <c r="AF23" i="9" s="1"/>
  <c r="AG23" i="9" s="1"/>
  <c r="K23" i="9"/>
  <c r="L23" i="9" s="1"/>
  <c r="J23" i="9"/>
  <c r="AH23" i="9" s="1"/>
  <c r="AI23" i="9" s="1"/>
  <c r="AJ23" i="9" s="1"/>
  <c r="AE22" i="9"/>
  <c r="AF22" i="9" s="1"/>
  <c r="AG22" i="9" s="1"/>
  <c r="K22" i="9"/>
  <c r="L22" i="9" s="1"/>
  <c r="J22" i="9"/>
  <c r="AE21" i="9"/>
  <c r="AF21" i="9" s="1"/>
  <c r="AG21" i="9" s="1"/>
  <c r="K21" i="9"/>
  <c r="L21" i="9" s="1"/>
  <c r="J21" i="9"/>
  <c r="AE20" i="9"/>
  <c r="AF20" i="9" s="1"/>
  <c r="AG20" i="9" s="1"/>
  <c r="K20" i="9"/>
  <c r="L20" i="9" s="1"/>
  <c r="J20" i="9"/>
  <c r="AE19" i="9"/>
  <c r="AF19" i="9" s="1"/>
  <c r="AG19" i="9" s="1"/>
  <c r="K19" i="9"/>
  <c r="L19" i="9" s="1"/>
  <c r="J19" i="9"/>
  <c r="AH19" i="9" s="1"/>
  <c r="AI19" i="9" s="1"/>
  <c r="AJ19" i="9" s="1"/>
  <c r="AE18" i="9"/>
  <c r="AF18" i="9" s="1"/>
  <c r="AG18" i="9" s="1"/>
  <c r="K18" i="9"/>
  <c r="L18" i="9" s="1"/>
  <c r="J18" i="9"/>
  <c r="AE17" i="9"/>
  <c r="AF17" i="9" s="1"/>
  <c r="AG17" i="9" s="1"/>
  <c r="K17" i="9"/>
  <c r="L17" i="9" s="1"/>
  <c r="J17" i="9"/>
  <c r="AE16" i="9"/>
  <c r="AF16" i="9" s="1"/>
  <c r="AG16" i="9" s="1"/>
  <c r="K16" i="9"/>
  <c r="L16" i="9" s="1"/>
  <c r="J16" i="9"/>
  <c r="AE15" i="9"/>
  <c r="AF15" i="9" s="1"/>
  <c r="AG15" i="9" s="1"/>
  <c r="K15" i="9"/>
  <c r="L15" i="9" s="1"/>
  <c r="J15" i="9"/>
  <c r="AE14" i="9"/>
  <c r="AF14" i="9" s="1"/>
  <c r="AG14" i="9" s="1"/>
  <c r="K14" i="9"/>
  <c r="L14" i="9" s="1"/>
  <c r="J14" i="9"/>
  <c r="AE13" i="9"/>
  <c r="AF13" i="9" s="1"/>
  <c r="AG13" i="9" s="1"/>
  <c r="K13" i="9"/>
  <c r="L13" i="9" s="1"/>
  <c r="J13" i="9"/>
  <c r="AE12" i="9"/>
  <c r="AF12" i="9" s="1"/>
  <c r="AG12" i="9" s="1"/>
  <c r="K12" i="9"/>
  <c r="L12" i="9" s="1"/>
  <c r="J12" i="9"/>
  <c r="AE11" i="9"/>
  <c r="AF11" i="9" s="1"/>
  <c r="AG11" i="9" s="1"/>
  <c r="K11" i="9"/>
  <c r="L11" i="9" s="1"/>
  <c r="J11" i="9"/>
  <c r="AE10" i="9"/>
  <c r="AF10" i="9" s="1"/>
  <c r="AG10" i="9" s="1"/>
  <c r="K10" i="9"/>
  <c r="L10" i="9" s="1"/>
  <c r="J10" i="9"/>
  <c r="AE9" i="9"/>
  <c r="AF9" i="9" s="1"/>
  <c r="AG9" i="9" s="1"/>
  <c r="K9" i="9"/>
  <c r="L9" i="9" s="1"/>
  <c r="J9" i="9"/>
  <c r="AH11" i="9" l="1"/>
  <c r="AI11" i="9" s="1"/>
  <c r="AJ11" i="9" s="1"/>
  <c r="AH15" i="9"/>
  <c r="AI15" i="9" s="1"/>
  <c r="AJ15" i="9" s="1"/>
  <c r="AH16" i="9"/>
  <c r="AI16" i="9" s="1"/>
  <c r="AJ16" i="9" s="1"/>
  <c r="AH27" i="9"/>
  <c r="AI27" i="9" s="1"/>
  <c r="AJ27" i="9" s="1"/>
  <c r="AH13" i="9"/>
  <c r="AI13" i="9" s="1"/>
  <c r="AJ13" i="9" s="1"/>
  <c r="AH21" i="9"/>
  <c r="AI21" i="9" s="1"/>
  <c r="AJ21" i="9" s="1"/>
  <c r="AH9" i="9"/>
  <c r="AI9" i="9" s="1"/>
  <c r="AJ9" i="9" s="1"/>
  <c r="AH17" i="9"/>
  <c r="AI17" i="9" s="1"/>
  <c r="AJ17" i="9" s="1"/>
  <c r="AH25" i="9"/>
  <c r="AI25" i="9" s="1"/>
  <c r="AJ25" i="9" s="1"/>
  <c r="AH12" i="9"/>
  <c r="AI12" i="9" s="1"/>
  <c r="AJ12" i="9" s="1"/>
  <c r="AH20" i="9"/>
  <c r="AI20" i="9" s="1"/>
  <c r="AJ20" i="9" s="1"/>
  <c r="AH28" i="9"/>
  <c r="AI28" i="9" s="1"/>
  <c r="AJ28" i="9" s="1"/>
  <c r="AH10" i="9"/>
  <c r="AI10" i="9" s="1"/>
  <c r="AJ10" i="9" s="1"/>
  <c r="AH14" i="9"/>
  <c r="AI14" i="9" s="1"/>
  <c r="AJ14" i="9" s="1"/>
  <c r="AH18" i="9"/>
  <c r="AI18" i="9" s="1"/>
  <c r="AJ18" i="9" s="1"/>
  <c r="AH22" i="9"/>
  <c r="AI22" i="9" s="1"/>
  <c r="AJ22" i="9" s="1"/>
  <c r="AH26" i="9"/>
  <c r="AI26" i="9" s="1"/>
  <c r="AJ26" i="9" s="1"/>
  <c r="AH38" i="8" l="1"/>
  <c r="AH37" i="8"/>
  <c r="AH36" i="8"/>
  <c r="X33" i="8"/>
  <c r="X32" i="8"/>
  <c r="X31" i="8"/>
  <c r="O33" i="8"/>
  <c r="O32" i="8"/>
  <c r="O31" i="8"/>
  <c r="I33" i="8"/>
  <c r="I32" i="8"/>
  <c r="I31" i="8"/>
  <c r="AC28" i="8"/>
  <c r="AD28" i="8" s="1"/>
  <c r="AE28" i="8" s="1"/>
  <c r="V28" i="8"/>
  <c r="W28" i="8" s="1"/>
  <c r="X28" i="8" s="1"/>
  <c r="M28" i="8"/>
  <c r="N28" i="8" s="1"/>
  <c r="O28" i="8" s="1"/>
  <c r="G28" i="8"/>
  <c r="AC27" i="8"/>
  <c r="AD27" i="8" s="1"/>
  <c r="AE27" i="8" s="1"/>
  <c r="V27" i="8"/>
  <c r="W27" i="8" s="1"/>
  <c r="X27" i="8" s="1"/>
  <c r="M27" i="8"/>
  <c r="N27" i="8" s="1"/>
  <c r="O27" i="8" s="1"/>
  <c r="G27" i="8"/>
  <c r="H27" i="8" s="1"/>
  <c r="I27" i="8" s="1"/>
  <c r="AC26" i="8"/>
  <c r="AD26" i="8" s="1"/>
  <c r="AE26" i="8" s="1"/>
  <c r="V26" i="8"/>
  <c r="W26" i="8" s="1"/>
  <c r="X26" i="8" s="1"/>
  <c r="M26" i="8"/>
  <c r="N26" i="8" s="1"/>
  <c r="O26" i="8" s="1"/>
  <c r="G26" i="8"/>
  <c r="H26" i="8" s="1"/>
  <c r="I26" i="8" s="1"/>
  <c r="AC25" i="8"/>
  <c r="AD25" i="8" s="1"/>
  <c r="AE25" i="8" s="1"/>
  <c r="V25" i="8"/>
  <c r="W25" i="8" s="1"/>
  <c r="X25" i="8" s="1"/>
  <c r="M25" i="8"/>
  <c r="N25" i="8" s="1"/>
  <c r="O25" i="8" s="1"/>
  <c r="G25" i="8"/>
  <c r="H25" i="8" s="1"/>
  <c r="I25" i="8" s="1"/>
  <c r="AC24" i="8"/>
  <c r="AD24" i="8" s="1"/>
  <c r="AE24" i="8" s="1"/>
  <c r="V24" i="8"/>
  <c r="W24" i="8" s="1"/>
  <c r="X24" i="8" s="1"/>
  <c r="M24" i="8"/>
  <c r="N24" i="8" s="1"/>
  <c r="O24" i="8" s="1"/>
  <c r="G24" i="8"/>
  <c r="AC23" i="8"/>
  <c r="AD23" i="8" s="1"/>
  <c r="AE23" i="8" s="1"/>
  <c r="V23" i="8"/>
  <c r="W23" i="8" s="1"/>
  <c r="X23" i="8" s="1"/>
  <c r="M23" i="8"/>
  <c r="N23" i="8" s="1"/>
  <c r="O23" i="8" s="1"/>
  <c r="G23" i="8"/>
  <c r="H23" i="8" s="1"/>
  <c r="I23" i="8" s="1"/>
  <c r="AD22" i="8"/>
  <c r="AE22" i="8" s="1"/>
  <c r="AC22" i="8"/>
  <c r="V22" i="8"/>
  <c r="W22" i="8" s="1"/>
  <c r="X22" i="8" s="1"/>
  <c r="M22" i="8"/>
  <c r="N22" i="8" s="1"/>
  <c r="O22" i="8" s="1"/>
  <c r="G22" i="8"/>
  <c r="H22" i="8" s="1"/>
  <c r="I22" i="8" s="1"/>
  <c r="AC21" i="8"/>
  <c r="AD21" i="8" s="1"/>
  <c r="AE21" i="8" s="1"/>
  <c r="V21" i="8"/>
  <c r="W21" i="8" s="1"/>
  <c r="X21" i="8" s="1"/>
  <c r="M21" i="8"/>
  <c r="N21" i="8" s="1"/>
  <c r="O21" i="8" s="1"/>
  <c r="G21" i="8"/>
  <c r="AC20" i="8"/>
  <c r="AD20" i="8" s="1"/>
  <c r="AE20" i="8" s="1"/>
  <c r="V20" i="8"/>
  <c r="W20" i="8" s="1"/>
  <c r="X20" i="8" s="1"/>
  <c r="N20" i="8"/>
  <c r="O20" i="8" s="1"/>
  <c r="M20" i="8"/>
  <c r="G20" i="8"/>
  <c r="AC19" i="8"/>
  <c r="AD19" i="8" s="1"/>
  <c r="AE19" i="8" s="1"/>
  <c r="V19" i="8"/>
  <c r="W19" i="8" s="1"/>
  <c r="X19" i="8" s="1"/>
  <c r="M19" i="8"/>
  <c r="N19" i="8" s="1"/>
  <c r="O19" i="8" s="1"/>
  <c r="G19" i="8"/>
  <c r="H19" i="8" s="1"/>
  <c r="I19" i="8" s="1"/>
  <c r="AD18" i="8"/>
  <c r="AE18" i="8" s="1"/>
  <c r="AC18" i="8"/>
  <c r="V18" i="8"/>
  <c r="W18" i="8" s="1"/>
  <c r="X18" i="8" s="1"/>
  <c r="M18" i="8"/>
  <c r="N18" i="8" s="1"/>
  <c r="O18" i="8" s="1"/>
  <c r="G18" i="8"/>
  <c r="H18" i="8" s="1"/>
  <c r="I18" i="8" s="1"/>
  <c r="AC17" i="8"/>
  <c r="AD17" i="8" s="1"/>
  <c r="AE17" i="8" s="1"/>
  <c r="V17" i="8"/>
  <c r="W17" i="8" s="1"/>
  <c r="X17" i="8" s="1"/>
  <c r="M17" i="8"/>
  <c r="N17" i="8" s="1"/>
  <c r="O17" i="8" s="1"/>
  <c r="G17" i="8"/>
  <c r="AC16" i="8"/>
  <c r="AD16" i="8" s="1"/>
  <c r="AE16" i="8" s="1"/>
  <c r="V16" i="8"/>
  <c r="W16" i="8" s="1"/>
  <c r="X16" i="8" s="1"/>
  <c r="N16" i="8"/>
  <c r="O16" i="8" s="1"/>
  <c r="M16" i="8"/>
  <c r="G16" i="8"/>
  <c r="AC15" i="8"/>
  <c r="AD15" i="8" s="1"/>
  <c r="AE15" i="8" s="1"/>
  <c r="V15" i="8"/>
  <c r="W15" i="8" s="1"/>
  <c r="X15" i="8" s="1"/>
  <c r="N15" i="8"/>
  <c r="O15" i="8" s="1"/>
  <c r="M15" i="8"/>
  <c r="G15" i="8"/>
  <c r="H15" i="8" s="1"/>
  <c r="I15" i="8" s="1"/>
  <c r="AC14" i="8"/>
  <c r="AD14" i="8" s="1"/>
  <c r="AE14" i="8" s="1"/>
  <c r="W14" i="8"/>
  <c r="X14" i="8" s="1"/>
  <c r="V14" i="8"/>
  <c r="M14" i="8"/>
  <c r="N14" i="8" s="1"/>
  <c r="O14" i="8" s="1"/>
  <c r="G14" i="8"/>
  <c r="AF14" i="8" s="1"/>
  <c r="AG14" i="8" s="1"/>
  <c r="AH14" i="8" s="1"/>
  <c r="AC13" i="8"/>
  <c r="AD13" i="8" s="1"/>
  <c r="AE13" i="8" s="1"/>
  <c r="V13" i="8"/>
  <c r="W13" i="8" s="1"/>
  <c r="X13" i="8" s="1"/>
  <c r="N13" i="8"/>
  <c r="O13" i="8" s="1"/>
  <c r="M13" i="8"/>
  <c r="G13" i="8"/>
  <c r="H13" i="8" s="1"/>
  <c r="I13" i="8" s="1"/>
  <c r="AC12" i="8"/>
  <c r="AD12" i="8" s="1"/>
  <c r="AE12" i="8" s="1"/>
  <c r="V12" i="8"/>
  <c r="W12" i="8" s="1"/>
  <c r="X12" i="8" s="1"/>
  <c r="M12" i="8"/>
  <c r="N12" i="8" s="1"/>
  <c r="O12" i="8" s="1"/>
  <c r="G12" i="8"/>
  <c r="AC11" i="8"/>
  <c r="AD11" i="8" s="1"/>
  <c r="AE11" i="8" s="1"/>
  <c r="V11" i="8"/>
  <c r="W11" i="8" s="1"/>
  <c r="X11" i="8" s="1"/>
  <c r="M11" i="8"/>
  <c r="N11" i="8" s="1"/>
  <c r="O11" i="8" s="1"/>
  <c r="G11" i="8"/>
  <c r="H11" i="8" s="1"/>
  <c r="I11" i="8" s="1"/>
  <c r="AC10" i="8"/>
  <c r="AD10" i="8" s="1"/>
  <c r="AE10" i="8" s="1"/>
  <c r="V10" i="8"/>
  <c r="W10" i="8" s="1"/>
  <c r="X10" i="8" s="1"/>
  <c r="M10" i="8"/>
  <c r="N10" i="8" s="1"/>
  <c r="O10" i="8" s="1"/>
  <c r="G10" i="8"/>
  <c r="AC9" i="8"/>
  <c r="AD9" i="8" s="1"/>
  <c r="AE9" i="8" s="1"/>
  <c r="V9" i="8"/>
  <c r="W9" i="8" s="1"/>
  <c r="X9" i="8" s="1"/>
  <c r="M9" i="8"/>
  <c r="N9" i="8" s="1"/>
  <c r="O9" i="8" s="1"/>
  <c r="G9" i="8"/>
  <c r="H9" i="8" s="1"/>
  <c r="I9" i="8" s="1"/>
  <c r="AF12" i="8" l="1"/>
  <c r="AG12" i="8" s="1"/>
  <c r="AH12" i="8" s="1"/>
  <c r="AF17" i="8"/>
  <c r="AG17" i="8" s="1"/>
  <c r="AH17" i="8" s="1"/>
  <c r="AF24" i="8"/>
  <c r="AG24" i="8" s="1"/>
  <c r="AH24" i="8" s="1"/>
  <c r="AF28" i="8"/>
  <c r="AG28" i="8" s="1"/>
  <c r="AH28" i="8" s="1"/>
  <c r="AF20" i="8"/>
  <c r="AG20" i="8" s="1"/>
  <c r="AH20" i="8" s="1"/>
  <c r="AF10" i="8"/>
  <c r="AG10" i="8" s="1"/>
  <c r="AH10" i="8" s="1"/>
  <c r="AF16" i="8"/>
  <c r="AG16" i="8" s="1"/>
  <c r="AH16" i="8" s="1"/>
  <c r="AF21" i="8"/>
  <c r="AG21" i="8" s="1"/>
  <c r="AH21" i="8" s="1"/>
  <c r="AF25" i="8"/>
  <c r="AG25" i="8" s="1"/>
  <c r="AH25" i="8" s="1"/>
  <c r="H17" i="8"/>
  <c r="I17" i="8" s="1"/>
  <c r="H21" i="8"/>
  <c r="I21" i="8" s="1"/>
  <c r="H16" i="8"/>
  <c r="I16" i="8" s="1"/>
  <c r="H20" i="8"/>
  <c r="I20" i="8" s="1"/>
  <c r="H24" i="8"/>
  <c r="I24" i="8" s="1"/>
  <c r="H28" i="8"/>
  <c r="I28" i="8" s="1"/>
  <c r="H10" i="8"/>
  <c r="I10" i="8" s="1"/>
  <c r="H12" i="8"/>
  <c r="I12" i="8" s="1"/>
  <c r="H14" i="8"/>
  <c r="I14" i="8" s="1"/>
  <c r="AF19" i="8"/>
  <c r="AG19" i="8" s="1"/>
  <c r="AH19" i="8" s="1"/>
  <c r="AF9" i="8"/>
  <c r="AG9" i="8" s="1"/>
  <c r="AH9" i="8" s="1"/>
  <c r="AF13" i="8"/>
  <c r="AG13" i="8" s="1"/>
  <c r="AH13" i="8" s="1"/>
  <c r="AF11" i="8"/>
  <c r="AG11" i="8" s="1"/>
  <c r="AH11" i="8" s="1"/>
  <c r="AF15" i="8"/>
  <c r="AG15" i="8" s="1"/>
  <c r="AH15" i="8" s="1"/>
  <c r="AF23" i="8"/>
  <c r="AG23" i="8" s="1"/>
  <c r="AH23" i="8" s="1"/>
  <c r="AF27" i="8"/>
  <c r="AG27" i="8" s="1"/>
  <c r="AH27" i="8" s="1"/>
  <c r="AF18" i="8"/>
  <c r="AG18" i="8" s="1"/>
  <c r="AH18" i="8" s="1"/>
  <c r="AF22" i="8"/>
  <c r="AG22" i="8" s="1"/>
  <c r="AH22" i="8" s="1"/>
  <c r="AF26" i="8"/>
  <c r="AG26" i="8" s="1"/>
  <c r="AH26" i="8" s="1"/>
  <c r="AE38" i="7" l="1"/>
  <c r="AE37" i="7"/>
  <c r="AB33" i="7"/>
  <c r="P33" i="7"/>
  <c r="I33" i="7"/>
  <c r="AB32" i="7"/>
  <c r="P32" i="7"/>
  <c r="I32" i="7"/>
  <c r="AB31" i="7"/>
  <c r="P31" i="7"/>
  <c r="I31" i="7"/>
  <c r="AA28" i="7"/>
  <c r="AB28" i="7" s="1"/>
  <c r="Z28" i="7"/>
  <c r="O28" i="7"/>
  <c r="N28" i="7"/>
  <c r="I28" i="7"/>
  <c r="H28" i="7"/>
  <c r="G28" i="7"/>
  <c r="AA27" i="7"/>
  <c r="AB27" i="7" s="1"/>
  <c r="Z27" i="7"/>
  <c r="O27" i="7"/>
  <c r="N27" i="7"/>
  <c r="I27" i="7"/>
  <c r="H27" i="7"/>
  <c r="G27" i="7"/>
  <c r="AA26" i="7"/>
  <c r="AB26" i="7" s="1"/>
  <c r="Z26" i="7"/>
  <c r="O26" i="7"/>
  <c r="N26" i="7"/>
  <c r="H26" i="7"/>
  <c r="I26" i="7" s="1"/>
  <c r="G26" i="7"/>
  <c r="AA25" i="7"/>
  <c r="AB25" i="7" s="1"/>
  <c r="Z25" i="7"/>
  <c r="O25" i="7"/>
  <c r="N25" i="7"/>
  <c r="H25" i="7"/>
  <c r="I25" i="7" s="1"/>
  <c r="G25" i="7"/>
  <c r="AA24" i="7"/>
  <c r="AB24" i="7" s="1"/>
  <c r="Z24" i="7"/>
  <c r="O24" i="7"/>
  <c r="N24" i="7"/>
  <c r="I24" i="7"/>
  <c r="H24" i="7"/>
  <c r="G24" i="7"/>
  <c r="AA23" i="7"/>
  <c r="AB23" i="7" s="1"/>
  <c r="Z23" i="7"/>
  <c r="O23" i="7"/>
  <c r="N23" i="7"/>
  <c r="I23" i="7"/>
  <c r="H23" i="7"/>
  <c r="G23" i="7"/>
  <c r="AA22" i="7"/>
  <c r="AB22" i="7" s="1"/>
  <c r="Z22" i="7"/>
  <c r="O22" i="7"/>
  <c r="N22" i="7"/>
  <c r="H22" i="7"/>
  <c r="I22" i="7" s="1"/>
  <c r="G22" i="7"/>
  <c r="AA21" i="7"/>
  <c r="AB21" i="7" s="1"/>
  <c r="Z21" i="7"/>
  <c r="O21" i="7"/>
  <c r="N21" i="7"/>
  <c r="H21" i="7"/>
  <c r="I21" i="7" s="1"/>
  <c r="G21" i="7"/>
  <c r="AA20" i="7"/>
  <c r="AB20" i="7" s="1"/>
  <c r="Z20" i="7"/>
  <c r="O20" i="7"/>
  <c r="N20" i="7"/>
  <c r="I20" i="7"/>
  <c r="H20" i="7"/>
  <c r="G20" i="7"/>
  <c r="AC20" i="7" s="1"/>
  <c r="AD20" i="7" s="1"/>
  <c r="AE20" i="7" s="1"/>
  <c r="AA19" i="7"/>
  <c r="AB19" i="7" s="1"/>
  <c r="Z19" i="7"/>
  <c r="O19" i="7"/>
  <c r="N19" i="7"/>
  <c r="I19" i="7"/>
  <c r="H19" i="7"/>
  <c r="G19" i="7"/>
  <c r="AA18" i="7"/>
  <c r="AB18" i="7" s="1"/>
  <c r="Z18" i="7"/>
  <c r="O18" i="7"/>
  <c r="N18" i="7"/>
  <c r="H18" i="7"/>
  <c r="I18" i="7" s="1"/>
  <c r="G18" i="7"/>
  <c r="AA17" i="7"/>
  <c r="AB17" i="7" s="1"/>
  <c r="Z17" i="7"/>
  <c r="O17" i="7"/>
  <c r="N17" i="7"/>
  <c r="H17" i="7"/>
  <c r="I17" i="7" s="1"/>
  <c r="G17" i="7"/>
  <c r="AA16" i="7"/>
  <c r="AB16" i="7" s="1"/>
  <c r="Z16" i="7"/>
  <c r="O16" i="7"/>
  <c r="N16" i="7"/>
  <c r="I16" i="7"/>
  <c r="H16" i="7"/>
  <c r="G16" i="7"/>
  <c r="AA15" i="7"/>
  <c r="AB15" i="7" s="1"/>
  <c r="Z15" i="7"/>
  <c r="O15" i="7"/>
  <c r="N15" i="7"/>
  <c r="I15" i="7"/>
  <c r="H15" i="7"/>
  <c r="G15" i="7"/>
  <c r="AA14" i="7"/>
  <c r="AB14" i="7" s="1"/>
  <c r="Z14" i="7"/>
  <c r="O14" i="7"/>
  <c r="N14" i="7"/>
  <c r="H14" i="7"/>
  <c r="I14" i="7" s="1"/>
  <c r="G14" i="7"/>
  <c r="AA13" i="7"/>
  <c r="AB13" i="7" s="1"/>
  <c r="Z13" i="7"/>
  <c r="O13" i="7"/>
  <c r="N13" i="7"/>
  <c r="H13" i="7"/>
  <c r="I13" i="7" s="1"/>
  <c r="G13" i="7"/>
  <c r="AA12" i="7"/>
  <c r="AB12" i="7" s="1"/>
  <c r="Z12" i="7"/>
  <c r="O12" i="7"/>
  <c r="N12" i="7"/>
  <c r="I12" i="7"/>
  <c r="H12" i="7"/>
  <c r="G12" i="7"/>
  <c r="AC12" i="7" s="1"/>
  <c r="AD12" i="7" s="1"/>
  <c r="AE12" i="7" s="1"/>
  <c r="AA11" i="7"/>
  <c r="AB11" i="7" s="1"/>
  <c r="Z11" i="7"/>
  <c r="O11" i="7"/>
  <c r="N11" i="7"/>
  <c r="I11" i="7"/>
  <c r="H11" i="7"/>
  <c r="G11" i="7"/>
  <c r="AA10" i="7"/>
  <c r="AB10" i="7" s="1"/>
  <c r="Z10" i="7"/>
  <c r="O10" i="7"/>
  <c r="N10" i="7"/>
  <c r="H10" i="7"/>
  <c r="I10" i="7" s="1"/>
  <c r="G10" i="7"/>
  <c r="AA9" i="7"/>
  <c r="AB9" i="7" s="1"/>
  <c r="Z9" i="7"/>
  <c r="O9" i="7"/>
  <c r="N9" i="7"/>
  <c r="H9" i="7"/>
  <c r="I9" i="7" s="1"/>
  <c r="G9" i="7"/>
  <c r="AC28" i="7" l="1"/>
  <c r="AD28" i="7" s="1"/>
  <c r="AE28" i="7" s="1"/>
  <c r="AC16" i="7"/>
  <c r="AD16" i="7" s="1"/>
  <c r="AE16" i="7" s="1"/>
  <c r="AC24" i="7"/>
  <c r="AD24" i="7" s="1"/>
  <c r="AE24" i="7" s="1"/>
  <c r="AC9" i="7"/>
  <c r="AD9" i="7" s="1"/>
  <c r="AE9" i="7" s="1"/>
  <c r="AC13" i="7"/>
  <c r="AD13" i="7" s="1"/>
  <c r="AE13" i="7" s="1"/>
  <c r="AC17" i="7"/>
  <c r="AD17" i="7" s="1"/>
  <c r="AE17" i="7" s="1"/>
  <c r="AC21" i="7"/>
  <c r="AD21" i="7" s="1"/>
  <c r="AE21" i="7" s="1"/>
  <c r="AC25" i="7"/>
  <c r="AD25" i="7" s="1"/>
  <c r="AE25" i="7" s="1"/>
  <c r="AC10" i="7"/>
  <c r="AD10" i="7" s="1"/>
  <c r="AE10" i="7" s="1"/>
  <c r="AC14" i="7"/>
  <c r="AD14" i="7" s="1"/>
  <c r="AE14" i="7" s="1"/>
  <c r="AC18" i="7"/>
  <c r="AD18" i="7" s="1"/>
  <c r="AE18" i="7" s="1"/>
  <c r="AC22" i="7"/>
  <c r="AD22" i="7" s="1"/>
  <c r="AE22" i="7" s="1"/>
  <c r="AC26" i="7"/>
  <c r="AD26" i="7" s="1"/>
  <c r="AE26" i="7" s="1"/>
  <c r="AC11" i="7"/>
  <c r="AD11" i="7" s="1"/>
  <c r="AE11" i="7" s="1"/>
  <c r="AC15" i="7"/>
  <c r="AD15" i="7" s="1"/>
  <c r="AE15" i="7" s="1"/>
  <c r="AC19" i="7"/>
  <c r="AD19" i="7" s="1"/>
  <c r="AE19" i="7" s="1"/>
  <c r="AC23" i="7"/>
  <c r="AD23" i="7" s="1"/>
  <c r="AE23" i="7" s="1"/>
  <c r="AC27" i="7"/>
  <c r="AD27" i="7" s="1"/>
  <c r="AE27" i="7" s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AY38" i="6" l="1"/>
  <c r="AY37" i="6"/>
  <c r="AY36" i="6"/>
  <c r="AV33" i="6"/>
  <c r="AE33" i="6"/>
  <c r="Q33" i="6"/>
  <c r="J33" i="6"/>
  <c r="AV32" i="6"/>
  <c r="AE32" i="6"/>
  <c r="Q32" i="6"/>
  <c r="J32" i="6"/>
  <c r="AV31" i="6"/>
  <c r="AE31" i="6"/>
  <c r="Q31" i="6"/>
  <c r="J31" i="6"/>
  <c r="AT28" i="6"/>
  <c r="AU28" i="6" s="1"/>
  <c r="AV28" i="6" s="1"/>
  <c r="AC28" i="6"/>
  <c r="AD28" i="6" s="1"/>
  <c r="AE28" i="6" s="1"/>
  <c r="P28" i="6"/>
  <c r="O28" i="6"/>
  <c r="I28" i="6"/>
  <c r="J28" i="6" s="1"/>
  <c r="H28" i="6"/>
  <c r="AT27" i="6"/>
  <c r="AU27" i="6" s="1"/>
  <c r="AV27" i="6" s="1"/>
  <c r="AC27" i="6"/>
  <c r="AD27" i="6" s="1"/>
  <c r="AE27" i="6" s="1"/>
  <c r="P27" i="6"/>
  <c r="O27" i="6"/>
  <c r="I27" i="6"/>
  <c r="H27" i="6"/>
  <c r="AT26" i="6"/>
  <c r="AU26" i="6" s="1"/>
  <c r="AV26" i="6" s="1"/>
  <c r="AC26" i="6"/>
  <c r="AD26" i="6" s="1"/>
  <c r="AE26" i="6" s="1"/>
  <c r="P26" i="6"/>
  <c r="O26" i="6"/>
  <c r="I26" i="6"/>
  <c r="J26" i="6" s="1"/>
  <c r="H26" i="6"/>
  <c r="AT25" i="6"/>
  <c r="AU25" i="6" s="1"/>
  <c r="AV25" i="6" s="1"/>
  <c r="AC25" i="6"/>
  <c r="AD25" i="6" s="1"/>
  <c r="AE25" i="6" s="1"/>
  <c r="P25" i="6"/>
  <c r="O25" i="6"/>
  <c r="I25" i="6"/>
  <c r="J25" i="6" s="1"/>
  <c r="H25" i="6"/>
  <c r="AT24" i="6"/>
  <c r="AU24" i="6" s="1"/>
  <c r="AV24" i="6" s="1"/>
  <c r="AC24" i="6"/>
  <c r="AD24" i="6" s="1"/>
  <c r="AE24" i="6" s="1"/>
  <c r="P24" i="6"/>
  <c r="O24" i="6"/>
  <c r="J24" i="6"/>
  <c r="I24" i="6"/>
  <c r="H24" i="6"/>
  <c r="AT23" i="6"/>
  <c r="AU23" i="6" s="1"/>
  <c r="AV23" i="6" s="1"/>
  <c r="AC23" i="6"/>
  <c r="AD23" i="6" s="1"/>
  <c r="AE23" i="6" s="1"/>
  <c r="P23" i="6"/>
  <c r="O23" i="6"/>
  <c r="I23" i="6"/>
  <c r="H23" i="6"/>
  <c r="AT22" i="6"/>
  <c r="AU22" i="6" s="1"/>
  <c r="AV22" i="6" s="1"/>
  <c r="AC22" i="6"/>
  <c r="AD22" i="6" s="1"/>
  <c r="AE22" i="6" s="1"/>
  <c r="P22" i="6"/>
  <c r="O22" i="6"/>
  <c r="I22" i="6"/>
  <c r="J22" i="6" s="1"/>
  <c r="H22" i="6"/>
  <c r="AT21" i="6"/>
  <c r="AU21" i="6" s="1"/>
  <c r="AV21" i="6" s="1"/>
  <c r="AC21" i="6"/>
  <c r="AD21" i="6" s="1"/>
  <c r="AE21" i="6" s="1"/>
  <c r="P21" i="6"/>
  <c r="O21" i="6"/>
  <c r="I21" i="6"/>
  <c r="J21" i="6" s="1"/>
  <c r="H21" i="6"/>
  <c r="AT20" i="6"/>
  <c r="AU20" i="6" s="1"/>
  <c r="AV20" i="6" s="1"/>
  <c r="AC20" i="6"/>
  <c r="AD20" i="6" s="1"/>
  <c r="AE20" i="6" s="1"/>
  <c r="P20" i="6"/>
  <c r="O20" i="6"/>
  <c r="J20" i="6"/>
  <c r="I20" i="6"/>
  <c r="H20" i="6"/>
  <c r="AT19" i="6"/>
  <c r="AU19" i="6" s="1"/>
  <c r="AV19" i="6" s="1"/>
  <c r="AC19" i="6"/>
  <c r="AD19" i="6" s="1"/>
  <c r="AE19" i="6" s="1"/>
  <c r="P19" i="6"/>
  <c r="O19" i="6"/>
  <c r="I19" i="6"/>
  <c r="Q19" i="6" s="1"/>
  <c r="H19" i="6"/>
  <c r="AT18" i="6"/>
  <c r="AU18" i="6" s="1"/>
  <c r="AV18" i="6" s="1"/>
  <c r="AC18" i="6"/>
  <c r="AD18" i="6" s="1"/>
  <c r="AE18" i="6" s="1"/>
  <c r="P18" i="6"/>
  <c r="O18" i="6"/>
  <c r="I18" i="6"/>
  <c r="H18" i="6"/>
  <c r="AT17" i="6"/>
  <c r="AU17" i="6" s="1"/>
  <c r="AV17" i="6" s="1"/>
  <c r="AC17" i="6"/>
  <c r="AD17" i="6" s="1"/>
  <c r="AE17" i="6" s="1"/>
  <c r="P17" i="6"/>
  <c r="O17" i="6"/>
  <c r="I17" i="6"/>
  <c r="J17" i="6" s="1"/>
  <c r="H17" i="6"/>
  <c r="AT16" i="6"/>
  <c r="AU16" i="6" s="1"/>
  <c r="AV16" i="6" s="1"/>
  <c r="AC16" i="6"/>
  <c r="AD16" i="6" s="1"/>
  <c r="AE16" i="6" s="1"/>
  <c r="P16" i="6"/>
  <c r="O16" i="6"/>
  <c r="I16" i="6"/>
  <c r="H16" i="6"/>
  <c r="AT15" i="6"/>
  <c r="AU15" i="6" s="1"/>
  <c r="AV15" i="6" s="1"/>
  <c r="AC15" i="6"/>
  <c r="AD15" i="6" s="1"/>
  <c r="AE15" i="6" s="1"/>
  <c r="P15" i="6"/>
  <c r="O15" i="6"/>
  <c r="J15" i="6"/>
  <c r="I15" i="6"/>
  <c r="H15" i="6"/>
  <c r="AT14" i="6"/>
  <c r="AU14" i="6" s="1"/>
  <c r="AV14" i="6" s="1"/>
  <c r="AC14" i="6"/>
  <c r="AD14" i="6" s="1"/>
  <c r="AE14" i="6" s="1"/>
  <c r="P14" i="6"/>
  <c r="O14" i="6"/>
  <c r="I14" i="6"/>
  <c r="J14" i="6" s="1"/>
  <c r="H14" i="6"/>
  <c r="AT13" i="6"/>
  <c r="AU13" i="6" s="1"/>
  <c r="AV13" i="6" s="1"/>
  <c r="AC13" i="6"/>
  <c r="AD13" i="6" s="1"/>
  <c r="AE13" i="6" s="1"/>
  <c r="P13" i="6"/>
  <c r="O13" i="6"/>
  <c r="I13" i="6"/>
  <c r="J13" i="6" s="1"/>
  <c r="H13" i="6"/>
  <c r="AT12" i="6"/>
  <c r="AU12" i="6" s="1"/>
  <c r="AV12" i="6" s="1"/>
  <c r="AC12" i="6"/>
  <c r="AD12" i="6" s="1"/>
  <c r="AE12" i="6" s="1"/>
  <c r="P12" i="6"/>
  <c r="O12" i="6"/>
  <c r="I12" i="6"/>
  <c r="Q12" i="6" s="1"/>
  <c r="H12" i="6"/>
  <c r="AT11" i="6"/>
  <c r="AU11" i="6" s="1"/>
  <c r="AV11" i="6" s="1"/>
  <c r="AC11" i="6"/>
  <c r="AD11" i="6" s="1"/>
  <c r="AE11" i="6" s="1"/>
  <c r="P11" i="6"/>
  <c r="O11" i="6"/>
  <c r="J11" i="6"/>
  <c r="I11" i="6"/>
  <c r="H11" i="6"/>
  <c r="AT10" i="6"/>
  <c r="AU10" i="6" s="1"/>
  <c r="AV10" i="6" s="1"/>
  <c r="AC10" i="6"/>
  <c r="AD10" i="6" s="1"/>
  <c r="AE10" i="6" s="1"/>
  <c r="P10" i="6"/>
  <c r="O10" i="6"/>
  <c r="I10" i="6"/>
  <c r="J10" i="6" s="1"/>
  <c r="H10" i="6"/>
  <c r="AT9" i="6"/>
  <c r="AU9" i="6" s="1"/>
  <c r="AV9" i="6" s="1"/>
  <c r="AC9" i="6"/>
  <c r="AD9" i="6" s="1"/>
  <c r="AE9" i="6" s="1"/>
  <c r="P9" i="6"/>
  <c r="O9" i="6"/>
  <c r="I9" i="6"/>
  <c r="J9" i="6" s="1"/>
  <c r="H9" i="6"/>
  <c r="Q11" i="6" l="1"/>
  <c r="Q24" i="6"/>
  <c r="Q16" i="6"/>
  <c r="Q15" i="6"/>
  <c r="Q18" i="6"/>
  <c r="Q20" i="6"/>
  <c r="Q23" i="6"/>
  <c r="J19" i="6"/>
  <c r="J23" i="6"/>
  <c r="J16" i="6"/>
  <c r="J12" i="6"/>
  <c r="Q27" i="6"/>
  <c r="J27" i="6"/>
  <c r="Q28" i="6"/>
  <c r="AW26" i="6"/>
  <c r="AX26" i="6" s="1"/>
  <c r="AY26" i="6" s="1"/>
  <c r="AW13" i="6"/>
  <c r="AX13" i="6" s="1"/>
  <c r="AY13" i="6" s="1"/>
  <c r="AW9" i="6"/>
  <c r="AX9" i="6" s="1"/>
  <c r="AY9" i="6" s="1"/>
  <c r="AW14" i="6"/>
  <c r="AX14" i="6" s="1"/>
  <c r="AY14" i="6" s="1"/>
  <c r="AW17" i="6"/>
  <c r="AX17" i="6" s="1"/>
  <c r="AY17" i="6" s="1"/>
  <c r="AW22" i="6"/>
  <c r="AX22" i="6" s="1"/>
  <c r="AY22" i="6" s="1"/>
  <c r="AW25" i="6"/>
  <c r="AX25" i="6" s="1"/>
  <c r="AY25" i="6" s="1"/>
  <c r="AW10" i="6"/>
  <c r="AX10" i="6" s="1"/>
  <c r="AY10" i="6" s="1"/>
  <c r="AW18" i="6"/>
  <c r="AX18" i="6" s="1"/>
  <c r="AY18" i="6" s="1"/>
  <c r="AW21" i="6"/>
  <c r="AX21" i="6" s="1"/>
  <c r="AY21" i="6" s="1"/>
  <c r="AW11" i="6"/>
  <c r="AX11" i="6" s="1"/>
  <c r="AY11" i="6" s="1"/>
  <c r="AW12" i="6"/>
  <c r="AX12" i="6" s="1"/>
  <c r="AY12" i="6" s="1"/>
  <c r="AW15" i="6"/>
  <c r="AX15" i="6" s="1"/>
  <c r="AY15" i="6" s="1"/>
  <c r="AW16" i="6"/>
  <c r="AX16" i="6" s="1"/>
  <c r="AY16" i="6" s="1"/>
  <c r="AW19" i="6"/>
  <c r="AX19" i="6" s="1"/>
  <c r="AY19" i="6" s="1"/>
  <c r="AW20" i="6"/>
  <c r="AX20" i="6" s="1"/>
  <c r="AY20" i="6" s="1"/>
  <c r="AW23" i="6"/>
  <c r="AX23" i="6" s="1"/>
  <c r="AY23" i="6" s="1"/>
  <c r="AW24" i="6"/>
  <c r="AX24" i="6" s="1"/>
  <c r="AY24" i="6" s="1"/>
  <c r="AW27" i="6"/>
  <c r="AX27" i="6" s="1"/>
  <c r="AY27" i="6" s="1"/>
  <c r="AW28" i="6"/>
  <c r="AX28" i="6" s="1"/>
  <c r="AY28" i="6" s="1"/>
  <c r="Q22" i="6"/>
  <c r="Q26" i="6"/>
  <c r="Q10" i="6"/>
  <c r="Q14" i="6"/>
  <c r="Q13" i="6"/>
  <c r="Q17" i="6"/>
  <c r="J18" i="6"/>
  <c r="Q21" i="6"/>
  <c r="Q25" i="6"/>
  <c r="Q9" i="6"/>
  <c r="I9" i="4" l="1"/>
  <c r="J9" i="4"/>
  <c r="K9" i="4" s="1"/>
  <c r="P9" i="4"/>
  <c r="Q9" i="4"/>
  <c r="I10" i="4"/>
  <c r="J10" i="4"/>
  <c r="K10" i="4" s="1"/>
  <c r="P10" i="4"/>
  <c r="Q10" i="4"/>
  <c r="I11" i="4"/>
  <c r="J11" i="4"/>
  <c r="K11" i="4" s="1"/>
  <c r="P11" i="4"/>
  <c r="Q11" i="4"/>
  <c r="I12" i="4"/>
  <c r="J12" i="4"/>
  <c r="K12" i="4" s="1"/>
  <c r="P12" i="4"/>
  <c r="Q12" i="4"/>
  <c r="I13" i="4"/>
  <c r="J13" i="4"/>
  <c r="K13" i="4" s="1"/>
  <c r="P13" i="4"/>
  <c r="Q13" i="4"/>
  <c r="I14" i="4"/>
  <c r="J14" i="4"/>
  <c r="K14" i="4" s="1"/>
  <c r="P14" i="4"/>
  <c r="Q14" i="4"/>
  <c r="I15" i="4"/>
  <c r="J15" i="4"/>
  <c r="K15" i="4" s="1"/>
  <c r="P15" i="4"/>
  <c r="Q15" i="4"/>
  <c r="I16" i="4"/>
  <c r="J16" i="4"/>
  <c r="K16" i="4" s="1"/>
  <c r="P16" i="4"/>
  <c r="Q16" i="4"/>
  <c r="I17" i="4"/>
  <c r="J17" i="4"/>
  <c r="K17" i="4" s="1"/>
  <c r="P17" i="4"/>
  <c r="Q17" i="4"/>
  <c r="I18" i="4"/>
  <c r="J18" i="4"/>
  <c r="K18" i="4" s="1"/>
  <c r="P18" i="4"/>
  <c r="Q18" i="4"/>
  <c r="I19" i="4"/>
  <c r="J19" i="4"/>
  <c r="K19" i="4" s="1"/>
  <c r="P19" i="4"/>
  <c r="Q19" i="4"/>
  <c r="I20" i="4"/>
  <c r="J20" i="4"/>
  <c r="K20" i="4" s="1"/>
  <c r="P20" i="4"/>
  <c r="Q20" i="4"/>
  <c r="I21" i="4"/>
  <c r="J21" i="4"/>
  <c r="K21" i="4" s="1"/>
  <c r="P21" i="4"/>
  <c r="Q21" i="4"/>
  <c r="I22" i="4"/>
  <c r="J22" i="4"/>
  <c r="K22" i="4" s="1"/>
  <c r="P22" i="4"/>
  <c r="Q22" i="4"/>
  <c r="I23" i="4"/>
  <c r="J23" i="4"/>
  <c r="K23" i="4" s="1"/>
  <c r="P23" i="4"/>
  <c r="Q23" i="4"/>
  <c r="I24" i="4"/>
  <c r="J24" i="4"/>
  <c r="K24" i="4" s="1"/>
  <c r="P24" i="4"/>
  <c r="Q24" i="4"/>
  <c r="I25" i="4"/>
  <c r="J25" i="4"/>
  <c r="K25" i="4" s="1"/>
  <c r="P25" i="4"/>
  <c r="Q25" i="4"/>
  <c r="I26" i="4"/>
  <c r="J26" i="4"/>
  <c r="K26" i="4" s="1"/>
  <c r="P26" i="4"/>
  <c r="Q26" i="4"/>
  <c r="I27" i="4"/>
  <c r="J27" i="4"/>
  <c r="K27" i="4" s="1"/>
  <c r="P27" i="4"/>
  <c r="Q27" i="4"/>
  <c r="I28" i="4"/>
  <c r="J28" i="4"/>
  <c r="K28" i="4" s="1"/>
  <c r="P28" i="4"/>
  <c r="Q28" i="4"/>
  <c r="K31" i="4"/>
  <c r="R31" i="4"/>
  <c r="K32" i="4"/>
  <c r="K33" i="4"/>
  <c r="U36" i="4"/>
  <c r="U37" i="4"/>
  <c r="U38" i="4"/>
  <c r="S13" i="4" l="1"/>
  <c r="T13" i="4" s="1"/>
  <c r="U13" i="4" s="1"/>
  <c r="S26" i="4"/>
  <c r="T26" i="4" s="1"/>
  <c r="U26" i="4" s="1"/>
  <c r="R27" i="4"/>
  <c r="S18" i="4"/>
  <c r="T18" i="4" s="1"/>
  <c r="U18" i="4" s="1"/>
  <c r="S12" i="4"/>
  <c r="T12" i="4" s="1"/>
  <c r="U12" i="4" s="1"/>
  <c r="S28" i="4"/>
  <c r="T28" i="4" s="1"/>
  <c r="U28" i="4" s="1"/>
  <c r="R28" i="4"/>
  <c r="S10" i="4"/>
  <c r="T10" i="4" s="1"/>
  <c r="U10" i="4" s="1"/>
  <c r="R11" i="4"/>
  <c r="S21" i="4"/>
  <c r="T21" i="4" s="1"/>
  <c r="U21" i="4" s="1"/>
  <c r="S27" i="4"/>
  <c r="T27" i="4" s="1"/>
  <c r="U27" i="4" s="1"/>
  <c r="S25" i="4"/>
  <c r="T25" i="4" s="1"/>
  <c r="U25" i="4" s="1"/>
  <c r="S20" i="4"/>
  <c r="T20" i="4" s="1"/>
  <c r="U20" i="4" s="1"/>
  <c r="S9" i="4"/>
  <c r="T9" i="4" s="1"/>
  <c r="U9" i="4" s="1"/>
  <c r="R26" i="4"/>
  <c r="R25" i="4"/>
  <c r="S23" i="4"/>
  <c r="T23" i="4" s="1"/>
  <c r="U23" i="4" s="1"/>
  <c r="R20" i="4"/>
  <c r="R15" i="4"/>
  <c r="S22" i="4"/>
  <c r="T22" i="4" s="1"/>
  <c r="U22" i="4" s="1"/>
  <c r="S17" i="4"/>
  <c r="T17" i="4" s="1"/>
  <c r="U17" i="4" s="1"/>
  <c r="S16" i="4"/>
  <c r="T16" i="4" s="1"/>
  <c r="U16" i="4" s="1"/>
  <c r="S11" i="4"/>
  <c r="T11" i="4" s="1"/>
  <c r="U11" i="4" s="1"/>
  <c r="S24" i="4"/>
  <c r="T24" i="4" s="1"/>
  <c r="U24" i="4" s="1"/>
  <c r="S19" i="4"/>
  <c r="T19" i="4" s="1"/>
  <c r="U19" i="4" s="1"/>
  <c r="S15" i="4"/>
  <c r="T15" i="4" s="1"/>
  <c r="U15" i="4" s="1"/>
  <c r="S14" i="4"/>
  <c r="T14" i="4" s="1"/>
  <c r="U14" i="4" s="1"/>
  <c r="R22" i="4"/>
  <c r="R16" i="4"/>
  <c r="R12" i="4"/>
  <c r="R24" i="4"/>
  <c r="R23" i="4"/>
  <c r="R19" i="4"/>
  <c r="R17" i="4"/>
  <c r="R14" i="4"/>
  <c r="R21" i="4"/>
  <c r="R18" i="4"/>
  <c r="R13" i="4"/>
  <c r="R10" i="4"/>
  <c r="R9" i="4"/>
</calcChain>
</file>

<file path=xl/sharedStrings.xml><?xml version="1.0" encoding="utf-8"?>
<sst xmlns="http://schemas.openxmlformats.org/spreadsheetml/2006/main" count="438" uniqueCount="171">
  <si>
    <t xml:space="preserve">Лист наблюдения  </t>
  </si>
  <si>
    <t>Образовательная область "Здоровье"</t>
  </si>
  <si>
    <t>№</t>
  </si>
  <si>
    <t>Ф.И.ребенка</t>
  </si>
  <si>
    <t>Физическая культура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</si>
  <si>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</si>
  <si>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</si>
  <si>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</si>
  <si>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</si>
  <si>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</si>
  <si>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Основы безопасного поведения</t>
  </si>
  <si>
    <t>общее</t>
  </si>
  <si>
    <t>средний</t>
  </si>
  <si>
    <t>уровень</t>
  </si>
  <si>
    <t>к-во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</si>
  <si>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</si>
  <si>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</si>
  <si>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</si>
  <si>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</si>
  <si>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</si>
  <si>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</si>
  <si>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</si>
  <si>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</si>
  <si>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</si>
  <si>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</si>
  <si>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>всего детей</t>
  </si>
  <si>
    <t>5-6-Зд.1 владеет двигательными навыками и техникой выполнения основных движений</t>
  </si>
  <si>
    <t>5-6-Зд.2 проявляет интерес к физическим упражнениям и закаливающим процедурам</t>
  </si>
  <si>
    <t>5-6-Зд.3 умеет выполнять комплексы утренней гимнастики по показу педагога</t>
  </si>
  <si>
    <t>5-6-Зд.4 самостоятельно играет в различные игры и соблюдает правила игры</t>
  </si>
  <si>
    <t>5-6-Зд.5 выполняет элементы спортивных игр, владеет видами закаливания, навыками самообслуживания</t>
  </si>
  <si>
    <t>5-6-Зд.6 знает о строении тела человека, его важные органы</t>
  </si>
  <si>
    <t>5-6-Зд.7 называет основные полезные продукты питания</t>
  </si>
  <si>
    <t>5-6-Зд.8 имеет представление, основных мерах профилактики заболеваний</t>
  </si>
  <si>
    <t>5-6-Зд.9 знает некоторые правила безопасного поведения дома, на улице, в общественных местах</t>
  </si>
  <si>
    <t xml:space="preserve">результатов диагностики промежуточного контроля в предшкольном классе (от 5 до 6 лет) </t>
  </si>
  <si>
    <t xml:space="preserve">Учебный год:   2022-2023           класс: 0 "Г"      Дата проведения: сентябрь    Воспитатель: Сариева А. К. </t>
  </si>
  <si>
    <t>Ахметова Айлин</t>
  </si>
  <si>
    <t xml:space="preserve">Айткалиева Амина </t>
  </si>
  <si>
    <t>Бөкенбай Төрежан</t>
  </si>
  <si>
    <t>Базарбаев Камаладдин</t>
  </si>
  <si>
    <t>Дарьябай Альфия</t>
  </si>
  <si>
    <t>Есенаман Әсия</t>
  </si>
  <si>
    <t>Жауынбай Аршат</t>
  </si>
  <si>
    <t>Ибрагим Адия</t>
  </si>
  <si>
    <t xml:space="preserve">Қайдарова Мерейлім </t>
  </si>
  <si>
    <t>Қуандық Дана</t>
  </si>
  <si>
    <t>Менгали Нұрдана</t>
  </si>
  <si>
    <t>Нағашыбай Малика</t>
  </si>
  <si>
    <t>Нұрлан Інжу</t>
  </si>
  <si>
    <t>Оралбек Ақмаржан</t>
  </si>
  <si>
    <t xml:space="preserve">Русланова Агата </t>
  </si>
  <si>
    <t xml:space="preserve">Тимурова Зинура </t>
  </si>
  <si>
    <t>Төлеген Дамир</t>
  </si>
  <si>
    <t xml:space="preserve">Хамидулин Сергей  </t>
  </si>
  <si>
    <t xml:space="preserve">Хабутдинова Амира </t>
  </si>
  <si>
    <t xml:space="preserve">Сатанова Айдай </t>
  </si>
  <si>
    <t xml:space="preserve">результатов диагностики стартового контроля в предшкольном классе (от 5 лет) </t>
  </si>
  <si>
    <t>Образовательная область "Коммуникация"</t>
  </si>
  <si>
    <t>Развитие речи</t>
  </si>
  <si>
    <t>Основы грамоты</t>
  </si>
  <si>
    <t>Казахский язык (в группах с русским языком обучения)</t>
  </si>
  <si>
    <t>Художественная литература</t>
  </si>
  <si>
    <t>4-5-К.1 умеет правильно произносить все звуки родного языка</t>
  </si>
  <si>
    <t>4-5-К.2 вступает в контакт со сверстниками и взрослыми и выполняет их просьбы</t>
  </si>
  <si>
    <t>4-5-К.3 использует в речи разные типы предложений, предлоги</t>
  </si>
  <si>
    <t>4-5-К.4 составляет небольшие рассказы по содержанию картин из личного опыта</t>
  </si>
  <si>
    <t>5-6-К.10 различает твердые и мягкие согласные звуки</t>
  </si>
  <si>
    <t>5-6-К.11 проводит звуковой анализ трехзвуковых слов</t>
  </si>
  <si>
    <t>5-6-К.12 умеет проводить различные линии, штриховки</t>
  </si>
  <si>
    <t>5-6-К.13 слышит и выделяет ударный слог</t>
  </si>
  <si>
    <t>4-5-К.10 таныс сөздерді дұрыс атайды және ажыратады</t>
  </si>
  <si>
    <t>4-5-К.11 сөз ішіндегі қазақ тіліне тән дыбыстарды дұрыс айтады</t>
  </si>
  <si>
    <t>4-5-К.12 күнделікті кейбір тұрмыстық заттардың, көкөністердің, жануарлардың, құстардың, адамның дене мүшелерін, табиғат құбылыстарын атайды және түсінеді</t>
  </si>
  <si>
    <t>4-5-К.13 заттардың сынын, санын, қимылын білдіретін сөздерді айтады</t>
  </si>
  <si>
    <t>4-5-К.14 5-ке дейін тура және кері санайды</t>
  </si>
  <si>
    <t>4-5-К.15 таныс сөздерді күнделікті өмірде қолданады</t>
  </si>
  <si>
    <t>4-5-К.16 өзі және өзінің отбасы туралы айтады</t>
  </si>
  <si>
    <t>4-5-К.17 айналасындағы адамдармен қарым-қатынас жасауға қажетті сөздерді айтады</t>
  </si>
  <si>
    <t>4-5-К.18 зат есімдерді жекеше және көпше түрде қолданады</t>
  </si>
  <si>
    <t>4-5-К.19 шағын қарапайым мәтіндерді, тақпақтар мен өлеңдерді тыңдайды, түсінеді және мазмұндайды, жатқа айта алады</t>
  </si>
  <si>
    <t>4-5-К.20 ойыншықтар мен суреттер туралы педагогтың үлгісі бойынша қысқа мәтіндер құрастырады</t>
  </si>
  <si>
    <t>4-5-К.5 умеет слушать, рассказывать, читать наизусть стихотворения</t>
  </si>
  <si>
    <t>4-5-К.6 сочиняет небольшие рассказы</t>
  </si>
  <si>
    <t>4-5-К.7 называет несколько произведений, которые ему нравятся</t>
  </si>
  <si>
    <t>4-5-К.8 использует литературные образы в игре</t>
  </si>
  <si>
    <t>4-5-К.9 эмоционально выражает свое отношение к содержанию текста, персонажам, их поступкам при пересказывании знакомых произведений</t>
  </si>
  <si>
    <t>4-5-К.21 называет несколько знакомых произведений</t>
  </si>
  <si>
    <t>4-5-К.22 умеет создавать образ невербальными средствами</t>
  </si>
  <si>
    <t>4-5-К.23 выражает свою мысль в кругу сверстников, прислушивается к мнению других</t>
  </si>
  <si>
    <t>4-5-К.24 знает особенности поведения, характерные для мальчиков и девочек</t>
  </si>
  <si>
    <t>4-5-К.25 последовательно излагает и выполняет события сказки</t>
  </si>
  <si>
    <t>4-5-К.26 владеет приемами работы с различными видами театрализованной деятельности</t>
  </si>
  <si>
    <t>4-5-К.27 координирует свои действия с действиями партнера; ориентируется на сцене</t>
  </si>
  <si>
    <t>4-5-К.28 выражает свое отношение к поступкам литературных персонажей</t>
  </si>
  <si>
    <t>4-5-К.29 оценивает с точки зрения нравственных норм и представлений</t>
  </si>
  <si>
    <t xml:space="preserve">Учебный год: 2022-2023      предшкольный 0 "Г" класс   стартовый     Дата проведения: сентябрь     Воспитатель: Сариева А. К.  </t>
  </si>
  <si>
    <t>Образовательная область "Познание"</t>
  </si>
  <si>
    <t>Основы математики</t>
  </si>
  <si>
    <t>Конструирование</t>
  </si>
  <si>
    <t>Естествознание</t>
  </si>
  <si>
    <t>5-6-П.1 называет части суток: утро, день, ночь, дни: сегодня, вчера, завтра, понятия: быстро, медленно, определяет положение предметов в пространстве по отношению к себе;</t>
  </si>
  <si>
    <t>5-6-П.2 находит способы решения различных проблем с помощью пробующих действий;</t>
  </si>
  <si>
    <t>5-6-П.3 устанавливает простейшие причинно-следственные связи.</t>
  </si>
  <si>
    <t>5-6-П.4 называет и различает предметы, определяет их размер, цвет, форму, материал, из которого они сделаны;</t>
  </si>
  <si>
    <t>5-6-П.5 умеет их классифицировать;</t>
  </si>
  <si>
    <t>5-6-П.6 различает и называет строительные детали, использует их с учетом конструктивных свойств;</t>
  </si>
  <si>
    <t>5-6-П.7 умеет обыграть свои постройки.</t>
  </si>
  <si>
    <t>5-6-П.8 называет домашних и диких животных и их детенышей, домашних птиц;</t>
  </si>
  <si>
    <t>5-6-П.9 называет комнатные растения, растения на территории детского сада;</t>
  </si>
  <si>
    <t>5-6-П.10 называет насекомых, имеет элементарные сведения;</t>
  </si>
  <si>
    <t>5-6-П.11 имеет представление о пресмыкающихся, их внешнем виде и способы их передвижения</t>
  </si>
  <si>
    <t>5-6-П.12 устанавливает простейшие связи в сезонных изменениях в природе;</t>
  </si>
  <si>
    <t>5-6-П.13 проявляет интерес и любознательность к элементарному экспериментированию;</t>
  </si>
  <si>
    <t>5-6-П.14 называет ситуации и действия, которые могут нанести вред природе;</t>
  </si>
  <si>
    <t>5-6-П.15 называет животных, находящихся под угрозой исчезновения и занесенных в "Красную книгу";</t>
  </si>
  <si>
    <t>5-6-П.16 знает элементарные правила поведения в природе.</t>
  </si>
  <si>
    <t>Всего детей</t>
  </si>
  <si>
    <t xml:space="preserve">Учебный год:   2022-2023           класс: 0 "Г"      стартовый      Дата проведения: сентябрь    Воспитатель: Сариева А. К. </t>
  </si>
  <si>
    <t>Образовательная область "Творчество"</t>
  </si>
  <si>
    <t>Рисование</t>
  </si>
  <si>
    <t>Лепка</t>
  </si>
  <si>
    <t>Аппликация</t>
  </si>
  <si>
    <t>Музыка</t>
  </si>
  <si>
    <t>5-6-Т.1 рисует с натуры и по представлению предметы: цветы, овощи, фрукты;</t>
  </si>
  <si>
    <t>5-6-Т.2 использует в создании рисунка выразительные средства, элементы казахского орнамента;</t>
  </si>
  <si>
    <t>5-6-Т.3 выполняет сюжетные рисунки.</t>
  </si>
  <si>
    <t>5-6-Т.4 умеет лепить фигуры человека и животного с соблюдением элементарных пропорций;</t>
  </si>
  <si>
    <t>5-6-Т.5 передает образы по мотивам народных игрушек, керамических изделий;</t>
  </si>
  <si>
    <t>5-6-Т.6 использует характерные детали персонажей и композиции путем дополнения предметами и элементами декора.</t>
  </si>
  <si>
    <t>5-6-Т.7 выбирает и обосновывает приемы работы;</t>
  </si>
  <si>
    <t>5-6-Т.8 умеет вырезать из бумаги симметричные формы;</t>
  </si>
  <si>
    <t>5-6-Т.9 составляет узор предметов из нескольких частей;</t>
  </si>
  <si>
    <t>5-6-Т.10 работает с шаблонами и трафаретами, готовыми выкройкам;</t>
  </si>
  <si>
    <t>5-6-Т.11 составляет узор из геометрических элементов, украшает предметы казахским орнаментом;</t>
  </si>
  <si>
    <t>5-6-Т.12 соблюдает правила безопасности труда и личной гигиены.</t>
  </si>
  <si>
    <t>5-6-Т.13различает простейшие жанры (кюй, песня, танец, марш);</t>
  </si>
  <si>
    <t>5-6-Т.14 владеет простейшими музыкальными терминами, навыками пения;</t>
  </si>
  <si>
    <t>5-6-Т.15 выполняет пластичные, ритмичные движения;</t>
  </si>
  <si>
    <t>5-6-Т.16 различает по тембру звучание детских музыкальных инструментов, называет их, умеет играть на них индивидуально и в составе группы.</t>
  </si>
  <si>
    <t xml:space="preserve">Б (I уровень)  </t>
  </si>
  <si>
    <t xml:space="preserve">Учебный год:   2022-2023           класс: 0 "Г"    стартовый     Дата проведения: сентябрь    Воспитатель: Сариева А. К. </t>
  </si>
  <si>
    <t>Образовательная область "Социум"</t>
  </si>
  <si>
    <t>Самопознание</t>
  </si>
  <si>
    <t>Ознакомление с окружающим миром</t>
  </si>
  <si>
    <t>5-6-С.1 имеет представление о человеческих качествах: доброте, любви, вежливости, честности;</t>
  </si>
  <si>
    <t>5-6-С.2 умеет различать хорошие и плохие поступки;</t>
  </si>
  <si>
    <t>5-6-С.3 проявляет доброту, эмоциональную отзывчивость, уважение к старшим, друзьям, родным и близким;</t>
  </si>
  <si>
    <t>5-6-С.4 знает и понимает необходимость бережного отношения к окружающей природе;</t>
  </si>
  <si>
    <t>5-6-С.5 выражает свое настроение через рисунок, лепку, конструирование;</t>
  </si>
  <si>
    <t>5-6-С.6 следует общепринятым нормам и правилам поведения дома, в детском саду, общественных местах.</t>
  </si>
  <si>
    <t>5-6-С.7 проявляет заботу о своих членах семьи, выполняет домашние поручения;</t>
  </si>
  <si>
    <t>5-6-С.8 умеет устанавливать причинно-следственные связи;</t>
  </si>
  <si>
    <t>5-6-С.9 знает название детского сада и номер; дорогу из дома в детский сад</t>
  </si>
  <si>
    <t>5-6-С.10 знает назначение транспортных средств;</t>
  </si>
  <si>
    <t>5-6-С.11 знает о некоторых промышленных и сельскохозяйственных профессиях;</t>
  </si>
  <si>
    <t>5-6-С.12 знает правила поведения при исполнении государственного гимна Республики Казахстан;</t>
  </si>
  <si>
    <t>5-6-С.13 знает назначение Армии; о роли участников Великой Отечественной войны;</t>
  </si>
  <si>
    <t>5-6-С.14 выполняет основные правила дорожного движения;</t>
  </si>
  <si>
    <t>5-6-С.15 испытывает радость от общения с животными и растениями, как знакомыми, так и новыми для него;</t>
  </si>
  <si>
    <t>5-6-С.16 имеет представление о неразрывной связи человека с природой;</t>
  </si>
  <si>
    <t>5-6-С.17 проявляет интерес, бережное отношение к объектам неживой природы;</t>
  </si>
  <si>
    <t>5-6-С.18 устанавливает причинно-следственные зависимости взаимодействия человека с природой;</t>
  </si>
  <si>
    <t>5-6-С.19 называет ситуации и действия, которые могут нанести вред природе;</t>
  </si>
  <si>
    <t>5-6-С.20 делает выводы о том, как человек может беречь природу.</t>
  </si>
  <si>
    <t>5-6-С.21 имеет первоначальный опыт безопасного поведения в природе;</t>
  </si>
  <si>
    <t>5-6-С.22 знает элементарный способ ухода за растениями и животными;</t>
  </si>
  <si>
    <t>5-6-С.23 проявляет сочувствие, сострадание, сопереживание к живым существам;</t>
  </si>
  <si>
    <t>5-6-С.24 называет ситуации и действия, которые могут нанести вред природе.</t>
  </si>
  <si>
    <t>Б (I уровень)</t>
  </si>
  <si>
    <t xml:space="preserve">Учебный год:   2022-2023           класс: 0 "Г"     Стартовый     Дата проведения: сентябрь    Воспитатель: Сариева А.К.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</si>
</sst>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Border="1"/>
    <xf numFmtId="0" fontId="2" fillId="3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6" borderId="1" xfId="0" applyFont="1" applyFill="1" applyBorder="1"/>
    <xf numFmtId="0" fontId="2" fillId="6" borderId="1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 textRotation="90" wrapText="1"/>
    </xf>
    <xf numFmtId="0" fontId="2" fillId="6" borderId="7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textRotation="90"/>
    </xf>
    <xf numFmtId="0" fontId="2" fillId="6" borderId="7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 wrapText="1"/>
    </xf>
    <xf numFmtId="2" fontId="2" fillId="8" borderId="1" xfId="0" applyNumberFormat="1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 wrapText="1"/>
    </xf>
    <xf numFmtId="0" fontId="2" fillId="7" borderId="7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/>
    <xf numFmtId="0" fontId="3" fillId="8" borderId="1" xfId="0" applyFont="1" applyFill="1" applyBorder="1"/>
    <xf numFmtId="0" fontId="2" fillId="7" borderId="1" xfId="0" applyFont="1" applyFill="1" applyBorder="1"/>
    <xf numFmtId="2" fontId="2" fillId="8" borderId="1" xfId="0" applyNumberFormat="1" applyFont="1" applyFill="1" applyBorder="1"/>
    <xf numFmtId="2" fontId="2" fillId="0" borderId="1" xfId="0" applyNumberFormat="1" applyFont="1" applyBorder="1"/>
    <xf numFmtId="2" fontId="0" fillId="0" borderId="0" xfId="0" applyNumberFormat="1"/>
    <xf numFmtId="0" fontId="2" fillId="9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/>
    <xf numFmtId="0" fontId="2" fillId="5" borderId="1" xfId="0" applyFont="1" applyFill="1" applyBorder="1"/>
    <xf numFmtId="0" fontId="2" fillId="9" borderId="1" xfId="0" applyFont="1" applyFill="1" applyBorder="1"/>
    <xf numFmtId="0" fontId="0" fillId="0" borderId="1" xfId="0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8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2"/>
  <sheetViews>
    <sheetView tabSelected="1" zoomScale="20" zoomScaleNormal="20" workbookViewId="0">
      <selection activeCell="AS11" sqref="AS11"/>
    </sheetView>
  </sheetViews>
  <sheetFormatPr defaultRowHeight="15" x14ac:dyDescent="0.25"/>
  <cols>
    <col min="2" max="2" width="4.5703125" customWidth="1"/>
    <col min="3" max="3" width="29.42578125" customWidth="1"/>
    <col min="4" max="4" width="8.7109375" customWidth="1"/>
    <col min="5" max="5" width="9" customWidth="1"/>
    <col min="6" max="6" width="8.140625" customWidth="1"/>
    <col min="7" max="7" width="9.140625" customWidth="1"/>
    <col min="8" max="8" width="11.85546875" customWidth="1"/>
    <col min="9" max="9" width="4.42578125" customWidth="1"/>
    <col min="10" max="10" width="4.7109375" customWidth="1"/>
    <col min="11" max="11" width="9" customWidth="1"/>
    <col min="12" max="12" width="7.28515625" customWidth="1"/>
    <col min="13" max="13" width="7.5703125" customWidth="1"/>
    <col min="14" max="14" width="7" customWidth="1"/>
    <col min="15" max="15" width="8.85546875" customWidth="1"/>
    <col min="16" max="17" width="4.7109375" customWidth="1"/>
    <col min="18" max="18" width="8.85546875" customWidth="1"/>
    <col min="19" max="19" width="5.85546875" customWidth="1"/>
    <col min="20" max="20" width="8.85546875" customWidth="1"/>
    <col min="21" max="21" width="11.140625" customWidth="1"/>
  </cols>
  <sheetData>
    <row r="2" spans="1:37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19.5" customHeight="1" x14ac:dyDescent="0.25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37" ht="40.5" customHeight="1" x14ac:dyDescent="0.25">
      <c r="B7" s="44" t="s">
        <v>2</v>
      </c>
      <c r="C7" s="45" t="s">
        <v>3</v>
      </c>
      <c r="D7" s="47" t="s">
        <v>4</v>
      </c>
      <c r="E7" s="47"/>
      <c r="F7" s="47"/>
      <c r="G7" s="47"/>
      <c r="H7" s="47"/>
      <c r="I7" s="25" t="s">
        <v>11</v>
      </c>
      <c r="J7" s="27" t="s">
        <v>12</v>
      </c>
      <c r="K7" s="29" t="s">
        <v>13</v>
      </c>
      <c r="L7" s="48" t="s">
        <v>10</v>
      </c>
      <c r="M7" s="48"/>
      <c r="N7" s="48"/>
      <c r="O7" s="48"/>
      <c r="P7" s="25" t="s">
        <v>11</v>
      </c>
      <c r="Q7" s="27" t="s">
        <v>12</v>
      </c>
      <c r="R7" s="29" t="s">
        <v>13</v>
      </c>
      <c r="S7" s="49" t="s">
        <v>5</v>
      </c>
      <c r="T7" s="42" t="s">
        <v>6</v>
      </c>
      <c r="U7" s="31" t="s">
        <v>7</v>
      </c>
    </row>
    <row r="8" spans="1:37" ht="225" customHeight="1" thickBot="1" x14ac:dyDescent="0.3">
      <c r="B8" s="44"/>
      <c r="C8" s="46"/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26"/>
      <c r="J8" s="28"/>
      <c r="K8" s="30"/>
      <c r="L8" s="11" t="s">
        <v>31</v>
      </c>
      <c r="M8" s="11" t="s">
        <v>32</v>
      </c>
      <c r="N8" s="11" t="s">
        <v>33</v>
      </c>
      <c r="O8" s="11" t="s">
        <v>34</v>
      </c>
      <c r="P8" s="26"/>
      <c r="Q8" s="28"/>
      <c r="R8" s="30"/>
      <c r="S8" s="50"/>
      <c r="T8" s="43"/>
      <c r="U8" s="31"/>
    </row>
    <row r="9" spans="1:37" ht="15.75" thickBot="1" x14ac:dyDescent="0.3">
      <c r="B9" s="1">
        <v>1</v>
      </c>
      <c r="C9" s="15" t="s">
        <v>38</v>
      </c>
      <c r="D9" s="1">
        <v>1</v>
      </c>
      <c r="E9" s="1">
        <v>2</v>
      </c>
      <c r="F9" s="1">
        <v>2</v>
      </c>
      <c r="G9" s="1">
        <v>2</v>
      </c>
      <c r="H9" s="1">
        <v>1</v>
      </c>
      <c r="I9" s="8">
        <f>SUM(D9:H9)</f>
        <v>8</v>
      </c>
      <c r="J9" s="9">
        <f>AVERAGE(D9:H9)</f>
        <v>1.6</v>
      </c>
      <c r="K9" s="12" t="str">
        <f t="shared" ref="K9:K28" si="0">IF(D9="","",VLOOKUP(J9,$J$90:$K$92,2,TRUE))</f>
        <v>ІІ ур</v>
      </c>
      <c r="L9" s="1">
        <v>1</v>
      </c>
      <c r="M9" s="1">
        <v>2</v>
      </c>
      <c r="N9" s="1">
        <v>2</v>
      </c>
      <c r="O9" s="1">
        <v>2</v>
      </c>
      <c r="P9" s="8">
        <f>SUM(L9:O9)</f>
        <v>7</v>
      </c>
      <c r="Q9" s="9">
        <f>AVERAGE(L9:O9)</f>
        <v>1.75</v>
      </c>
      <c r="R9" s="12" t="str">
        <f t="shared" ref="R9:R28" si="1">IF(J9="","",VLOOKUP(Q9,$J$90:$K$92,2,TRUE))</f>
        <v>ІІ ур</v>
      </c>
      <c r="S9" s="6">
        <f>I9+P9</f>
        <v>15</v>
      </c>
      <c r="T9" s="7">
        <f>S9/9</f>
        <v>1.6666666666666667</v>
      </c>
      <c r="U9" s="12" t="str">
        <f t="shared" ref="U9:U28" si="2">IF(M9="","",VLOOKUP(T9,$J$90:$K$92,2,TRUE))</f>
        <v>ІІ ур</v>
      </c>
    </row>
    <row r="10" spans="1:37" ht="15.75" thickBot="1" x14ac:dyDescent="0.3">
      <c r="B10" s="1">
        <v>2</v>
      </c>
      <c r="C10" s="18" t="s">
        <v>37</v>
      </c>
      <c r="D10" s="1">
        <v>2</v>
      </c>
      <c r="E10" s="1">
        <v>1</v>
      </c>
      <c r="F10" s="1">
        <v>2</v>
      </c>
      <c r="G10" s="1">
        <v>2</v>
      </c>
      <c r="H10" s="1">
        <v>1</v>
      </c>
      <c r="I10" s="8">
        <f t="shared" ref="I10:I28" si="3">SUM(D10:H10)</f>
        <v>8</v>
      </c>
      <c r="J10" s="9">
        <f t="shared" ref="J10:J28" si="4">AVERAGE(D10:H10)</f>
        <v>1.6</v>
      </c>
      <c r="K10" s="12" t="str">
        <f t="shared" si="0"/>
        <v>ІІ ур</v>
      </c>
      <c r="L10" s="1">
        <v>2</v>
      </c>
      <c r="M10" s="1">
        <v>1</v>
      </c>
      <c r="N10" s="1">
        <v>2</v>
      </c>
      <c r="O10" s="1">
        <v>2</v>
      </c>
      <c r="P10" s="8">
        <f t="shared" ref="P10:P28" si="5">SUM(L10:O10)</f>
        <v>7</v>
      </c>
      <c r="Q10" s="9">
        <f t="shared" ref="Q10:Q28" si="6">AVERAGE(L10:O10)</f>
        <v>1.75</v>
      </c>
      <c r="R10" s="12" t="str">
        <f t="shared" si="1"/>
        <v>ІІ ур</v>
      </c>
      <c r="S10" s="6">
        <f t="shared" ref="S10:S28" si="7">I10+P10</f>
        <v>15</v>
      </c>
      <c r="T10" s="7">
        <f t="shared" ref="T10:T28" si="8">S10/9</f>
        <v>1.6666666666666667</v>
      </c>
      <c r="U10" s="12" t="str">
        <f t="shared" si="2"/>
        <v>ІІ ур</v>
      </c>
    </row>
    <row r="11" spans="1:37" ht="15.75" thickBot="1" x14ac:dyDescent="0.3">
      <c r="B11" s="1">
        <v>3</v>
      </c>
      <c r="C11" s="18" t="s">
        <v>39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8">
        <f t="shared" si="3"/>
        <v>5</v>
      </c>
      <c r="J11" s="9">
        <f t="shared" si="4"/>
        <v>1</v>
      </c>
      <c r="K11" s="12" t="str">
        <f t="shared" si="0"/>
        <v>І ур</v>
      </c>
      <c r="L11" s="1">
        <v>1</v>
      </c>
      <c r="M11" s="1">
        <v>1</v>
      </c>
      <c r="N11" s="1">
        <v>1</v>
      </c>
      <c r="O11" s="1">
        <v>1</v>
      </c>
      <c r="P11" s="8">
        <f t="shared" si="5"/>
        <v>4</v>
      </c>
      <c r="Q11" s="9">
        <f t="shared" si="6"/>
        <v>1</v>
      </c>
      <c r="R11" s="12" t="str">
        <f t="shared" si="1"/>
        <v>І ур</v>
      </c>
      <c r="S11" s="6">
        <f t="shared" si="7"/>
        <v>9</v>
      </c>
      <c r="T11" s="7">
        <f t="shared" si="8"/>
        <v>1</v>
      </c>
      <c r="U11" s="12" t="str">
        <f t="shared" si="2"/>
        <v>І ур</v>
      </c>
    </row>
    <row r="12" spans="1:37" ht="15.75" thickBot="1" x14ac:dyDescent="0.3">
      <c r="B12" s="1">
        <v>4</v>
      </c>
      <c r="C12" s="16" t="s">
        <v>40</v>
      </c>
      <c r="D12" s="1">
        <v>3</v>
      </c>
      <c r="E12" s="1">
        <v>3</v>
      </c>
      <c r="F12" s="1">
        <v>3</v>
      </c>
      <c r="G12" s="1">
        <v>2</v>
      </c>
      <c r="H12" s="1">
        <v>2</v>
      </c>
      <c r="I12" s="8">
        <f t="shared" si="3"/>
        <v>13</v>
      </c>
      <c r="J12" s="9">
        <f t="shared" si="4"/>
        <v>2.6</v>
      </c>
      <c r="K12" s="12" t="str">
        <f t="shared" si="0"/>
        <v>ІІІ ур</v>
      </c>
      <c r="L12" s="1">
        <v>3</v>
      </c>
      <c r="M12" s="1">
        <v>3</v>
      </c>
      <c r="N12" s="1">
        <v>3</v>
      </c>
      <c r="O12" s="1">
        <v>2</v>
      </c>
      <c r="P12" s="8">
        <f t="shared" si="5"/>
        <v>11</v>
      </c>
      <c r="Q12" s="9">
        <f t="shared" si="6"/>
        <v>2.75</v>
      </c>
      <c r="R12" s="12" t="str">
        <f t="shared" si="1"/>
        <v>ІІІ ур</v>
      </c>
      <c r="S12" s="6">
        <f t="shared" si="7"/>
        <v>24</v>
      </c>
      <c r="T12" s="7">
        <f t="shared" si="8"/>
        <v>2.6666666666666665</v>
      </c>
      <c r="U12" s="12" t="str">
        <f t="shared" si="2"/>
        <v>ІІІ ур</v>
      </c>
    </row>
    <row r="13" spans="1:37" ht="15.75" thickBot="1" x14ac:dyDescent="0.3">
      <c r="B13" s="1">
        <v>5</v>
      </c>
      <c r="C13" s="16" t="s">
        <v>41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8">
        <f t="shared" si="3"/>
        <v>5</v>
      </c>
      <c r="J13" s="9">
        <f t="shared" si="4"/>
        <v>1</v>
      </c>
      <c r="K13" s="12" t="str">
        <f t="shared" si="0"/>
        <v>І ур</v>
      </c>
      <c r="L13" s="1">
        <v>1</v>
      </c>
      <c r="M13" s="1">
        <v>1</v>
      </c>
      <c r="N13" s="1">
        <v>1</v>
      </c>
      <c r="O13" s="1">
        <v>1</v>
      </c>
      <c r="P13" s="8">
        <f t="shared" si="5"/>
        <v>4</v>
      </c>
      <c r="Q13" s="9">
        <f t="shared" si="6"/>
        <v>1</v>
      </c>
      <c r="R13" s="12" t="str">
        <f t="shared" si="1"/>
        <v>І ур</v>
      </c>
      <c r="S13" s="6">
        <f t="shared" si="7"/>
        <v>9</v>
      </c>
      <c r="T13" s="7">
        <f t="shared" si="8"/>
        <v>1</v>
      </c>
      <c r="U13" s="12" t="str">
        <f t="shared" si="2"/>
        <v>І ур</v>
      </c>
    </row>
    <row r="14" spans="1:37" ht="15.75" thickBot="1" x14ac:dyDescent="0.3">
      <c r="B14" s="1">
        <v>6</v>
      </c>
      <c r="C14" s="16" t="s">
        <v>42</v>
      </c>
      <c r="D14" s="1">
        <v>1</v>
      </c>
      <c r="E14" s="1">
        <v>2</v>
      </c>
      <c r="F14" s="1">
        <v>1</v>
      </c>
      <c r="G14" s="1">
        <v>1</v>
      </c>
      <c r="H14" s="1">
        <v>2</v>
      </c>
      <c r="I14" s="8">
        <f t="shared" si="3"/>
        <v>7</v>
      </c>
      <c r="J14" s="9">
        <f t="shared" si="4"/>
        <v>1.4</v>
      </c>
      <c r="K14" s="12" t="str">
        <f t="shared" si="0"/>
        <v>І ур</v>
      </c>
      <c r="L14" s="1">
        <v>1</v>
      </c>
      <c r="M14" s="1">
        <v>2</v>
      </c>
      <c r="N14" s="1">
        <v>1</v>
      </c>
      <c r="O14" s="1">
        <v>1</v>
      </c>
      <c r="P14" s="8">
        <f t="shared" si="5"/>
        <v>5</v>
      </c>
      <c r="Q14" s="9">
        <f t="shared" si="6"/>
        <v>1.25</v>
      </c>
      <c r="R14" s="12" t="str">
        <f t="shared" si="1"/>
        <v>І ур</v>
      </c>
      <c r="S14" s="6">
        <f t="shared" si="7"/>
        <v>12</v>
      </c>
      <c r="T14" s="7">
        <f t="shared" si="8"/>
        <v>1.3333333333333333</v>
      </c>
      <c r="U14" s="12" t="str">
        <f t="shared" si="2"/>
        <v>І ур</v>
      </c>
    </row>
    <row r="15" spans="1:37" ht="15.75" thickBot="1" x14ac:dyDescent="0.3">
      <c r="B15" s="1">
        <v>7</v>
      </c>
      <c r="C15" s="16" t="s">
        <v>43</v>
      </c>
      <c r="D15" s="1">
        <v>1</v>
      </c>
      <c r="E15" s="1">
        <v>1</v>
      </c>
      <c r="F15" s="1">
        <v>2</v>
      </c>
      <c r="G15" s="1">
        <v>1</v>
      </c>
      <c r="H15" s="1">
        <v>2</v>
      </c>
      <c r="I15" s="8">
        <f t="shared" si="3"/>
        <v>7</v>
      </c>
      <c r="J15" s="9">
        <f t="shared" si="4"/>
        <v>1.4</v>
      </c>
      <c r="K15" s="12" t="str">
        <f t="shared" si="0"/>
        <v>І ур</v>
      </c>
      <c r="L15" s="1">
        <v>1</v>
      </c>
      <c r="M15" s="1">
        <v>1</v>
      </c>
      <c r="N15" s="1">
        <v>2</v>
      </c>
      <c r="O15" s="1">
        <v>1</v>
      </c>
      <c r="P15" s="8">
        <f t="shared" si="5"/>
        <v>5</v>
      </c>
      <c r="Q15" s="9">
        <f t="shared" si="6"/>
        <v>1.25</v>
      </c>
      <c r="R15" s="12" t="str">
        <f t="shared" si="1"/>
        <v>І ур</v>
      </c>
      <c r="S15" s="6">
        <f t="shared" si="7"/>
        <v>12</v>
      </c>
      <c r="T15" s="7">
        <f t="shared" si="8"/>
        <v>1.3333333333333333</v>
      </c>
      <c r="U15" s="12" t="str">
        <f t="shared" si="2"/>
        <v>І ур</v>
      </c>
    </row>
    <row r="16" spans="1:37" ht="15.75" thickBot="1" x14ac:dyDescent="0.3">
      <c r="B16" s="1">
        <v>8</v>
      </c>
      <c r="C16" s="16" t="s">
        <v>44</v>
      </c>
      <c r="D16" s="1">
        <v>2</v>
      </c>
      <c r="E16" s="1">
        <v>1</v>
      </c>
      <c r="F16" s="1">
        <v>2</v>
      </c>
      <c r="G16" s="1">
        <v>2</v>
      </c>
      <c r="H16" s="1">
        <v>1</v>
      </c>
      <c r="I16" s="8">
        <f t="shared" si="3"/>
        <v>8</v>
      </c>
      <c r="J16" s="9">
        <f t="shared" si="4"/>
        <v>1.6</v>
      </c>
      <c r="K16" s="12" t="str">
        <f t="shared" si="0"/>
        <v>ІІ ур</v>
      </c>
      <c r="L16" s="1">
        <v>2</v>
      </c>
      <c r="M16" s="1">
        <v>1</v>
      </c>
      <c r="N16" s="1">
        <v>2</v>
      </c>
      <c r="O16" s="1">
        <v>2</v>
      </c>
      <c r="P16" s="8">
        <f t="shared" si="5"/>
        <v>7</v>
      </c>
      <c r="Q16" s="9">
        <f t="shared" si="6"/>
        <v>1.75</v>
      </c>
      <c r="R16" s="12" t="str">
        <f t="shared" si="1"/>
        <v>ІІ ур</v>
      </c>
      <c r="S16" s="6">
        <f t="shared" si="7"/>
        <v>15</v>
      </c>
      <c r="T16" s="7">
        <f t="shared" si="8"/>
        <v>1.6666666666666667</v>
      </c>
      <c r="U16" s="12" t="str">
        <f t="shared" si="2"/>
        <v>ІІ ур</v>
      </c>
    </row>
    <row r="17" spans="2:21" ht="15.75" thickBot="1" x14ac:dyDescent="0.3">
      <c r="B17" s="1">
        <v>9</v>
      </c>
      <c r="C17" s="16" t="s">
        <v>45</v>
      </c>
      <c r="D17" s="1">
        <v>1</v>
      </c>
      <c r="E17" s="1">
        <v>2</v>
      </c>
      <c r="F17" s="1">
        <v>2</v>
      </c>
      <c r="G17" s="1">
        <v>2</v>
      </c>
      <c r="H17" s="1">
        <v>2</v>
      </c>
      <c r="I17" s="8">
        <f t="shared" si="3"/>
        <v>9</v>
      </c>
      <c r="J17" s="9">
        <f t="shared" si="4"/>
        <v>1.8</v>
      </c>
      <c r="K17" s="12" t="str">
        <f t="shared" si="0"/>
        <v>ІІ ур</v>
      </c>
      <c r="L17" s="1">
        <v>1</v>
      </c>
      <c r="M17" s="1">
        <v>2</v>
      </c>
      <c r="N17" s="1">
        <v>2</v>
      </c>
      <c r="O17" s="1">
        <v>2</v>
      </c>
      <c r="P17" s="8">
        <f t="shared" si="5"/>
        <v>7</v>
      </c>
      <c r="Q17" s="9">
        <f t="shared" si="6"/>
        <v>1.75</v>
      </c>
      <c r="R17" s="12" t="str">
        <f t="shared" si="1"/>
        <v>ІІ ур</v>
      </c>
      <c r="S17" s="6">
        <f t="shared" si="7"/>
        <v>16</v>
      </c>
      <c r="T17" s="7">
        <f t="shared" si="8"/>
        <v>1.7777777777777777</v>
      </c>
      <c r="U17" s="12" t="str">
        <f t="shared" si="2"/>
        <v>ІІ ур</v>
      </c>
    </row>
    <row r="18" spans="2:21" ht="15.75" thickBot="1" x14ac:dyDescent="0.3">
      <c r="B18" s="1">
        <v>10</v>
      </c>
      <c r="C18" s="16" t="s">
        <v>46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8">
        <f t="shared" si="3"/>
        <v>5</v>
      </c>
      <c r="J18" s="9">
        <f t="shared" si="4"/>
        <v>1</v>
      </c>
      <c r="K18" s="12" t="str">
        <f t="shared" si="0"/>
        <v>І ур</v>
      </c>
      <c r="L18" s="1">
        <v>1</v>
      </c>
      <c r="M18" s="1">
        <v>1</v>
      </c>
      <c r="N18" s="1">
        <v>1</v>
      </c>
      <c r="O18" s="1">
        <v>1</v>
      </c>
      <c r="P18" s="8">
        <f t="shared" si="5"/>
        <v>4</v>
      </c>
      <c r="Q18" s="9">
        <f t="shared" si="6"/>
        <v>1</v>
      </c>
      <c r="R18" s="12" t="str">
        <f t="shared" si="1"/>
        <v>І ур</v>
      </c>
      <c r="S18" s="6">
        <f t="shared" si="7"/>
        <v>9</v>
      </c>
      <c r="T18" s="7">
        <f t="shared" si="8"/>
        <v>1</v>
      </c>
      <c r="U18" s="12" t="str">
        <f t="shared" si="2"/>
        <v>І ур</v>
      </c>
    </row>
    <row r="19" spans="2:21" ht="15.75" thickBot="1" x14ac:dyDescent="0.3">
      <c r="B19" s="1">
        <v>11</v>
      </c>
      <c r="C19" s="16" t="s">
        <v>47</v>
      </c>
      <c r="D19" s="1">
        <v>2</v>
      </c>
      <c r="E19" s="1">
        <v>2</v>
      </c>
      <c r="F19" s="1">
        <v>1</v>
      </c>
      <c r="G19" s="1">
        <v>2</v>
      </c>
      <c r="H19" s="1">
        <v>1</v>
      </c>
      <c r="I19" s="8">
        <f t="shared" si="3"/>
        <v>8</v>
      </c>
      <c r="J19" s="9">
        <f t="shared" si="4"/>
        <v>1.6</v>
      </c>
      <c r="K19" s="12" t="str">
        <f t="shared" si="0"/>
        <v>ІІ ур</v>
      </c>
      <c r="L19" s="1">
        <v>2</v>
      </c>
      <c r="M19" s="1">
        <v>2</v>
      </c>
      <c r="N19" s="1">
        <v>1</v>
      </c>
      <c r="O19" s="1">
        <v>2</v>
      </c>
      <c r="P19" s="8">
        <f t="shared" si="5"/>
        <v>7</v>
      </c>
      <c r="Q19" s="9">
        <f t="shared" si="6"/>
        <v>1.75</v>
      </c>
      <c r="R19" s="12" t="str">
        <f t="shared" si="1"/>
        <v>ІІ ур</v>
      </c>
      <c r="S19" s="6">
        <f t="shared" si="7"/>
        <v>15</v>
      </c>
      <c r="T19" s="7">
        <f t="shared" si="8"/>
        <v>1.6666666666666667</v>
      </c>
      <c r="U19" s="12" t="str">
        <f t="shared" si="2"/>
        <v>ІІ ур</v>
      </c>
    </row>
    <row r="20" spans="2:21" ht="15.75" thickBot="1" x14ac:dyDescent="0.3">
      <c r="B20" s="1">
        <v>12</v>
      </c>
      <c r="C20" s="16" t="s">
        <v>48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8">
        <f t="shared" si="3"/>
        <v>5</v>
      </c>
      <c r="J20" s="9">
        <f t="shared" si="4"/>
        <v>1</v>
      </c>
      <c r="K20" s="12" t="str">
        <f t="shared" si="0"/>
        <v>І ур</v>
      </c>
      <c r="L20" s="1">
        <v>1</v>
      </c>
      <c r="M20" s="1">
        <v>1</v>
      </c>
      <c r="N20" s="1">
        <v>1</v>
      </c>
      <c r="O20" s="1">
        <v>1</v>
      </c>
      <c r="P20" s="8">
        <f t="shared" si="5"/>
        <v>4</v>
      </c>
      <c r="Q20" s="9">
        <f t="shared" si="6"/>
        <v>1</v>
      </c>
      <c r="R20" s="12" t="str">
        <f t="shared" si="1"/>
        <v>І ур</v>
      </c>
      <c r="S20" s="6">
        <f t="shared" si="7"/>
        <v>9</v>
      </c>
      <c r="T20" s="7">
        <f t="shared" si="8"/>
        <v>1</v>
      </c>
      <c r="U20" s="12" t="str">
        <f t="shared" si="2"/>
        <v>І ур</v>
      </c>
    </row>
    <row r="21" spans="2:21" ht="15.75" thickBot="1" x14ac:dyDescent="0.3">
      <c r="B21" s="1">
        <v>13</v>
      </c>
      <c r="C21" s="16" t="s">
        <v>49</v>
      </c>
      <c r="D21" s="1">
        <v>3</v>
      </c>
      <c r="E21" s="1">
        <v>3</v>
      </c>
      <c r="F21" s="1">
        <v>3</v>
      </c>
      <c r="G21" s="1">
        <v>2</v>
      </c>
      <c r="H21" s="1">
        <v>2</v>
      </c>
      <c r="I21" s="8">
        <f t="shared" si="3"/>
        <v>13</v>
      </c>
      <c r="J21" s="9">
        <f t="shared" si="4"/>
        <v>2.6</v>
      </c>
      <c r="K21" s="12" t="str">
        <f t="shared" si="0"/>
        <v>ІІІ ур</v>
      </c>
      <c r="L21" s="1">
        <v>3</v>
      </c>
      <c r="M21" s="1">
        <v>3</v>
      </c>
      <c r="N21" s="1">
        <v>3</v>
      </c>
      <c r="O21" s="1">
        <v>2</v>
      </c>
      <c r="P21" s="8">
        <f t="shared" si="5"/>
        <v>11</v>
      </c>
      <c r="Q21" s="9">
        <f t="shared" si="6"/>
        <v>2.75</v>
      </c>
      <c r="R21" s="12" t="str">
        <f t="shared" si="1"/>
        <v>ІІІ ур</v>
      </c>
      <c r="S21" s="6">
        <f t="shared" si="7"/>
        <v>24</v>
      </c>
      <c r="T21" s="7">
        <f t="shared" si="8"/>
        <v>2.6666666666666665</v>
      </c>
      <c r="U21" s="12" t="str">
        <f t="shared" si="2"/>
        <v>ІІІ ур</v>
      </c>
    </row>
    <row r="22" spans="2:21" ht="15.75" thickBot="1" x14ac:dyDescent="0.3">
      <c r="B22" s="1">
        <v>14</v>
      </c>
      <c r="C22" s="16" t="s">
        <v>50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8">
        <f t="shared" si="3"/>
        <v>6</v>
      </c>
      <c r="J22" s="9">
        <f t="shared" si="4"/>
        <v>1.2</v>
      </c>
      <c r="K22" s="12" t="str">
        <f t="shared" si="0"/>
        <v>І ур</v>
      </c>
      <c r="L22" s="1">
        <v>1</v>
      </c>
      <c r="M22" s="1">
        <v>1</v>
      </c>
      <c r="N22" s="1">
        <v>1</v>
      </c>
      <c r="O22" s="1">
        <v>1</v>
      </c>
      <c r="P22" s="8">
        <f t="shared" si="5"/>
        <v>4</v>
      </c>
      <c r="Q22" s="9">
        <f t="shared" si="6"/>
        <v>1</v>
      </c>
      <c r="R22" s="12" t="str">
        <f t="shared" si="1"/>
        <v>І ур</v>
      </c>
      <c r="S22" s="6">
        <f t="shared" si="7"/>
        <v>10</v>
      </c>
      <c r="T22" s="7">
        <f t="shared" si="8"/>
        <v>1.1111111111111112</v>
      </c>
      <c r="U22" s="12" t="str">
        <f t="shared" si="2"/>
        <v>І ур</v>
      </c>
    </row>
    <row r="23" spans="2:21" ht="15.75" thickBot="1" x14ac:dyDescent="0.3">
      <c r="B23" s="1">
        <v>15</v>
      </c>
      <c r="C23" s="16" t="s">
        <v>51</v>
      </c>
      <c r="D23" s="1">
        <v>2</v>
      </c>
      <c r="E23" s="1">
        <v>2</v>
      </c>
      <c r="F23" s="1">
        <v>2</v>
      </c>
      <c r="G23" s="1">
        <v>2</v>
      </c>
      <c r="H23" s="1">
        <v>1</v>
      </c>
      <c r="I23" s="8">
        <f t="shared" si="3"/>
        <v>9</v>
      </c>
      <c r="J23" s="9">
        <f t="shared" si="4"/>
        <v>1.8</v>
      </c>
      <c r="K23" s="12" t="str">
        <f t="shared" si="0"/>
        <v>ІІ ур</v>
      </c>
      <c r="L23" s="1">
        <v>2</v>
      </c>
      <c r="M23" s="1">
        <v>2</v>
      </c>
      <c r="N23" s="1">
        <v>2</v>
      </c>
      <c r="O23" s="1">
        <v>2</v>
      </c>
      <c r="P23" s="8">
        <f t="shared" si="5"/>
        <v>8</v>
      </c>
      <c r="Q23" s="9">
        <f t="shared" si="6"/>
        <v>2</v>
      </c>
      <c r="R23" s="12" t="str">
        <f t="shared" si="1"/>
        <v>ІІ ур</v>
      </c>
      <c r="S23" s="6">
        <f t="shared" si="7"/>
        <v>17</v>
      </c>
      <c r="T23" s="7">
        <f t="shared" si="8"/>
        <v>1.8888888888888888</v>
      </c>
      <c r="U23" s="12" t="str">
        <f t="shared" si="2"/>
        <v>ІІ ур</v>
      </c>
    </row>
    <row r="24" spans="2:21" ht="15.75" thickBot="1" x14ac:dyDescent="0.3">
      <c r="B24" s="1">
        <v>16</v>
      </c>
      <c r="C24" s="16" t="s">
        <v>52</v>
      </c>
      <c r="D24" s="1">
        <v>2</v>
      </c>
      <c r="E24" s="1">
        <v>2</v>
      </c>
      <c r="F24" s="1">
        <v>2</v>
      </c>
      <c r="G24" s="1">
        <v>2</v>
      </c>
      <c r="H24" s="1">
        <v>1</v>
      </c>
      <c r="I24" s="8">
        <f t="shared" si="3"/>
        <v>9</v>
      </c>
      <c r="J24" s="9">
        <f t="shared" si="4"/>
        <v>1.8</v>
      </c>
      <c r="K24" s="12" t="str">
        <f t="shared" si="0"/>
        <v>ІІ ур</v>
      </c>
      <c r="L24" s="1">
        <v>2</v>
      </c>
      <c r="M24" s="1">
        <v>2</v>
      </c>
      <c r="N24" s="1">
        <v>2</v>
      </c>
      <c r="O24" s="1">
        <v>2</v>
      </c>
      <c r="P24" s="8">
        <f t="shared" si="5"/>
        <v>8</v>
      </c>
      <c r="Q24" s="9">
        <f t="shared" si="6"/>
        <v>2</v>
      </c>
      <c r="R24" s="12" t="str">
        <f t="shared" si="1"/>
        <v>ІІ ур</v>
      </c>
      <c r="S24" s="6">
        <f t="shared" si="7"/>
        <v>17</v>
      </c>
      <c r="T24" s="7">
        <f t="shared" si="8"/>
        <v>1.8888888888888888</v>
      </c>
      <c r="U24" s="12" t="str">
        <f t="shared" si="2"/>
        <v>ІІ ур</v>
      </c>
    </row>
    <row r="25" spans="2:21" ht="15.75" thickBot="1" x14ac:dyDescent="0.3">
      <c r="B25" s="1">
        <v>17</v>
      </c>
      <c r="C25" s="16" t="s">
        <v>53</v>
      </c>
      <c r="D25" s="1">
        <v>2</v>
      </c>
      <c r="E25" s="1">
        <v>1</v>
      </c>
      <c r="F25" s="1">
        <v>2</v>
      </c>
      <c r="G25" s="1">
        <v>2</v>
      </c>
      <c r="H25" s="1">
        <v>1</v>
      </c>
      <c r="I25" s="8">
        <f t="shared" si="3"/>
        <v>8</v>
      </c>
      <c r="J25" s="9">
        <f t="shared" si="4"/>
        <v>1.6</v>
      </c>
      <c r="K25" s="12" t="str">
        <f t="shared" si="0"/>
        <v>ІІ ур</v>
      </c>
      <c r="L25" s="1">
        <v>2</v>
      </c>
      <c r="M25" s="1">
        <v>1</v>
      </c>
      <c r="N25" s="1">
        <v>2</v>
      </c>
      <c r="O25" s="1">
        <v>2</v>
      </c>
      <c r="P25" s="8">
        <f t="shared" si="5"/>
        <v>7</v>
      </c>
      <c r="Q25" s="9">
        <f t="shared" si="6"/>
        <v>1.75</v>
      </c>
      <c r="R25" s="12" t="str">
        <f t="shared" si="1"/>
        <v>ІІ ур</v>
      </c>
      <c r="S25" s="6">
        <f t="shared" si="7"/>
        <v>15</v>
      </c>
      <c r="T25" s="7">
        <f t="shared" si="8"/>
        <v>1.6666666666666667</v>
      </c>
      <c r="U25" s="12" t="str">
        <f t="shared" si="2"/>
        <v>ІІ ур</v>
      </c>
    </row>
    <row r="26" spans="2:21" ht="15.75" thickBot="1" x14ac:dyDescent="0.3">
      <c r="B26" s="1">
        <v>18</v>
      </c>
      <c r="C26" s="16" t="s">
        <v>54</v>
      </c>
      <c r="D26" s="1">
        <v>2</v>
      </c>
      <c r="E26" s="1">
        <v>2</v>
      </c>
      <c r="F26" s="1">
        <v>1</v>
      </c>
      <c r="G26" s="1">
        <v>2</v>
      </c>
      <c r="H26" s="1">
        <v>1</v>
      </c>
      <c r="I26" s="8">
        <f t="shared" si="3"/>
        <v>8</v>
      </c>
      <c r="J26" s="9">
        <f t="shared" si="4"/>
        <v>1.6</v>
      </c>
      <c r="K26" s="12" t="str">
        <f t="shared" si="0"/>
        <v>ІІ ур</v>
      </c>
      <c r="L26" s="1">
        <v>2</v>
      </c>
      <c r="M26" s="1">
        <v>2</v>
      </c>
      <c r="N26" s="1">
        <v>1</v>
      </c>
      <c r="O26" s="1">
        <v>2</v>
      </c>
      <c r="P26" s="8">
        <f t="shared" si="5"/>
        <v>7</v>
      </c>
      <c r="Q26" s="9">
        <f t="shared" si="6"/>
        <v>1.75</v>
      </c>
      <c r="R26" s="12" t="str">
        <f t="shared" si="1"/>
        <v>ІІ ур</v>
      </c>
      <c r="S26" s="6">
        <f t="shared" si="7"/>
        <v>15</v>
      </c>
      <c r="T26" s="7">
        <f t="shared" si="8"/>
        <v>1.6666666666666667</v>
      </c>
      <c r="U26" s="12" t="str">
        <f t="shared" si="2"/>
        <v>ІІ ур</v>
      </c>
    </row>
    <row r="27" spans="2:21" ht="15.75" thickBot="1" x14ac:dyDescent="0.3">
      <c r="B27" s="1">
        <v>19</v>
      </c>
      <c r="C27" s="16" t="s">
        <v>55</v>
      </c>
      <c r="D27" s="1">
        <v>2</v>
      </c>
      <c r="E27" s="1">
        <v>3</v>
      </c>
      <c r="F27" s="1">
        <v>3</v>
      </c>
      <c r="G27" s="1">
        <v>3</v>
      </c>
      <c r="H27" s="1">
        <v>2</v>
      </c>
      <c r="I27" s="8">
        <f t="shared" si="3"/>
        <v>13</v>
      </c>
      <c r="J27" s="9">
        <f t="shared" si="4"/>
        <v>2.6</v>
      </c>
      <c r="K27" s="12" t="str">
        <f t="shared" si="0"/>
        <v>ІІІ ур</v>
      </c>
      <c r="L27" s="1">
        <v>2</v>
      </c>
      <c r="M27" s="1">
        <v>3</v>
      </c>
      <c r="N27" s="1">
        <v>3</v>
      </c>
      <c r="O27" s="1">
        <v>3</v>
      </c>
      <c r="P27" s="8">
        <f t="shared" si="5"/>
        <v>11</v>
      </c>
      <c r="Q27" s="9">
        <f t="shared" si="6"/>
        <v>2.75</v>
      </c>
      <c r="R27" s="12" t="str">
        <f t="shared" si="1"/>
        <v>ІІІ ур</v>
      </c>
      <c r="S27" s="6">
        <f t="shared" si="7"/>
        <v>24</v>
      </c>
      <c r="T27" s="7">
        <f t="shared" si="8"/>
        <v>2.6666666666666665</v>
      </c>
      <c r="U27" s="12" t="str">
        <f t="shared" si="2"/>
        <v>ІІІ ур</v>
      </c>
    </row>
    <row r="28" spans="2:21" ht="15.75" thickBot="1" x14ac:dyDescent="0.3">
      <c r="B28" s="1">
        <v>20</v>
      </c>
      <c r="C28" s="16" t="s">
        <v>56</v>
      </c>
      <c r="D28" s="1">
        <v>2</v>
      </c>
      <c r="E28" s="1">
        <v>3</v>
      </c>
      <c r="F28" s="1">
        <v>3</v>
      </c>
      <c r="G28" s="1">
        <v>3</v>
      </c>
      <c r="H28" s="1">
        <v>2</v>
      </c>
      <c r="I28" s="8">
        <f t="shared" si="3"/>
        <v>13</v>
      </c>
      <c r="J28" s="9">
        <f t="shared" si="4"/>
        <v>2.6</v>
      </c>
      <c r="K28" s="12" t="str">
        <f t="shared" si="0"/>
        <v>ІІІ ур</v>
      </c>
      <c r="L28" s="1">
        <v>2</v>
      </c>
      <c r="M28" s="1">
        <v>3</v>
      </c>
      <c r="N28" s="1">
        <v>3</v>
      </c>
      <c r="O28" s="1">
        <v>3</v>
      </c>
      <c r="P28" s="8">
        <f t="shared" si="5"/>
        <v>11</v>
      </c>
      <c r="Q28" s="9">
        <f t="shared" si="6"/>
        <v>2.75</v>
      </c>
      <c r="R28" s="12" t="str">
        <f t="shared" si="1"/>
        <v>ІІІ ур</v>
      </c>
      <c r="S28" s="6">
        <f t="shared" si="7"/>
        <v>24</v>
      </c>
      <c r="T28" s="7">
        <f t="shared" si="8"/>
        <v>2.6666666666666665</v>
      </c>
      <c r="U28" s="12" t="str">
        <f t="shared" si="2"/>
        <v>ІІІ ур</v>
      </c>
    </row>
    <row r="29" spans="2:21" x14ac:dyDescent="0.25">
      <c r="B29" s="35"/>
      <c r="C29" s="35"/>
      <c r="D29" s="32"/>
      <c r="E29" s="33"/>
      <c r="F29" s="33"/>
      <c r="G29" s="33"/>
      <c r="H29" s="33"/>
      <c r="I29" s="34"/>
      <c r="J29" s="1" t="s">
        <v>14</v>
      </c>
      <c r="K29" s="10" t="s">
        <v>9</v>
      </c>
      <c r="L29" s="32"/>
      <c r="M29" s="33"/>
      <c r="N29" s="33"/>
      <c r="O29" s="33"/>
      <c r="P29" s="34"/>
      <c r="Q29" s="1" t="s">
        <v>14</v>
      </c>
      <c r="R29" s="10" t="s">
        <v>9</v>
      </c>
      <c r="S29" s="2"/>
      <c r="T29" s="2"/>
      <c r="U29" s="2"/>
    </row>
    <row r="30" spans="2:21" x14ac:dyDescent="0.25">
      <c r="B30" s="36"/>
      <c r="C30" s="36"/>
      <c r="D30" s="32" t="s">
        <v>25</v>
      </c>
      <c r="E30" s="33"/>
      <c r="F30" s="33"/>
      <c r="G30" s="33"/>
      <c r="H30" s="33"/>
      <c r="I30" s="34"/>
      <c r="J30" s="13">
        <v>20</v>
      </c>
      <c r="K30" s="13">
        <v>100</v>
      </c>
      <c r="L30" s="32" t="s">
        <v>25</v>
      </c>
      <c r="M30" s="33"/>
      <c r="N30" s="33"/>
      <c r="O30" s="33"/>
      <c r="P30" s="34"/>
      <c r="Q30" s="13">
        <v>20</v>
      </c>
      <c r="R30" s="13">
        <v>100</v>
      </c>
      <c r="S30" s="2"/>
      <c r="T30" s="2"/>
      <c r="U30" s="2"/>
    </row>
    <row r="31" spans="2:21" x14ac:dyDescent="0.25">
      <c r="B31" s="36"/>
      <c r="C31" s="36"/>
      <c r="D31" s="32" t="s">
        <v>22</v>
      </c>
      <c r="E31" s="33"/>
      <c r="F31" s="33"/>
      <c r="G31" s="33"/>
      <c r="H31" s="33"/>
      <c r="I31" s="34"/>
      <c r="J31" s="4">
        <v>7</v>
      </c>
      <c r="K31" s="3">
        <f>(J31/J30)*100</f>
        <v>35</v>
      </c>
      <c r="L31" s="32" t="s">
        <v>22</v>
      </c>
      <c r="M31" s="33"/>
      <c r="N31" s="33"/>
      <c r="O31" s="33"/>
      <c r="P31" s="34"/>
      <c r="Q31" s="4">
        <v>7</v>
      </c>
      <c r="R31" s="3">
        <f>(Q31/Q30)*100</f>
        <v>35</v>
      </c>
      <c r="S31" s="2"/>
      <c r="T31" s="2"/>
      <c r="U31" s="2"/>
    </row>
    <row r="32" spans="2:21" x14ac:dyDescent="0.25">
      <c r="B32" s="36"/>
      <c r="C32" s="36"/>
      <c r="D32" s="32" t="s">
        <v>23</v>
      </c>
      <c r="E32" s="33"/>
      <c r="F32" s="33"/>
      <c r="G32" s="33"/>
      <c r="H32" s="33"/>
      <c r="I32" s="34"/>
      <c r="J32" s="4">
        <v>9</v>
      </c>
      <c r="K32" s="3">
        <f>(J32/J30)*100</f>
        <v>45</v>
      </c>
      <c r="L32" s="32" t="s">
        <v>23</v>
      </c>
      <c r="M32" s="33"/>
      <c r="N32" s="33"/>
      <c r="O32" s="33"/>
      <c r="P32" s="34"/>
      <c r="Q32" s="4">
        <v>8</v>
      </c>
      <c r="R32" s="3">
        <v>40</v>
      </c>
      <c r="S32" s="2"/>
      <c r="T32" s="2"/>
      <c r="U32" s="2"/>
    </row>
    <row r="33" spans="2:21" x14ac:dyDescent="0.25">
      <c r="B33" s="36"/>
      <c r="C33" s="36"/>
      <c r="D33" s="32" t="s">
        <v>24</v>
      </c>
      <c r="E33" s="33"/>
      <c r="F33" s="33"/>
      <c r="G33" s="33"/>
      <c r="H33" s="33"/>
      <c r="I33" s="34"/>
      <c r="J33" s="4">
        <v>4</v>
      </c>
      <c r="K33" s="3">
        <f>(J33/J30)*100</f>
        <v>20</v>
      </c>
      <c r="L33" s="32" t="s">
        <v>24</v>
      </c>
      <c r="M33" s="33"/>
      <c r="N33" s="33"/>
      <c r="O33" s="33"/>
      <c r="P33" s="34"/>
      <c r="Q33" s="4">
        <v>5</v>
      </c>
      <c r="R33" s="3">
        <v>25</v>
      </c>
      <c r="S33" s="2"/>
      <c r="T33" s="2"/>
      <c r="U33" s="2"/>
    </row>
    <row r="34" spans="2:21" x14ac:dyDescent="0.25">
      <c r="B34" s="36"/>
      <c r="C34" s="36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4"/>
      <c r="T34" s="13" t="s">
        <v>8</v>
      </c>
      <c r="U34" s="13" t="s">
        <v>9</v>
      </c>
    </row>
    <row r="35" spans="2:21" x14ac:dyDescent="0.25">
      <c r="B35" s="36"/>
      <c r="C35" s="36"/>
      <c r="D35" s="39" t="s">
        <v>15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13">
        <v>20</v>
      </c>
      <c r="U35" s="13">
        <v>100</v>
      </c>
    </row>
    <row r="36" spans="2:21" x14ac:dyDescent="0.25">
      <c r="B36" s="36"/>
      <c r="C36" s="36"/>
      <c r="D36" s="22" t="s">
        <v>19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4">
        <v>7</v>
      </c>
      <c r="U36" s="3">
        <f>(T36/T35)*100</f>
        <v>35</v>
      </c>
    </row>
    <row r="37" spans="2:21" x14ac:dyDescent="0.25">
      <c r="B37" s="36"/>
      <c r="C37" s="36"/>
      <c r="D37" s="22" t="s">
        <v>20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4"/>
      <c r="T37" s="4">
        <v>9</v>
      </c>
      <c r="U37" s="3">
        <f>(T37/T35)*100</f>
        <v>45</v>
      </c>
    </row>
    <row r="38" spans="2:21" x14ac:dyDescent="0.25">
      <c r="B38" s="37"/>
      <c r="C38" s="37"/>
      <c r="D38" s="22" t="s">
        <v>21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4">
        <v>4</v>
      </c>
      <c r="U38" s="3">
        <f>(T38/T35)*100</f>
        <v>20</v>
      </c>
    </row>
    <row r="90" spans="10:11" x14ac:dyDescent="0.25">
      <c r="J90" s="5">
        <v>1</v>
      </c>
      <c r="K90" s="5" t="s">
        <v>16</v>
      </c>
    </row>
    <row r="91" spans="10:11" x14ac:dyDescent="0.25">
      <c r="J91" s="5">
        <v>1.6</v>
      </c>
      <c r="K91" s="5" t="s">
        <v>17</v>
      </c>
    </row>
    <row r="92" spans="10:11" x14ac:dyDescent="0.25">
      <c r="J92" s="5">
        <v>2.6</v>
      </c>
      <c r="K92" s="5" t="s">
        <v>18</v>
      </c>
    </row>
  </sheetData>
  <autoFilter ref="U1:U39"/>
  <mergeCells count="34">
    <mergeCell ref="T7:T8"/>
    <mergeCell ref="I7:I8"/>
    <mergeCell ref="J7:J8"/>
    <mergeCell ref="K7:K8"/>
    <mergeCell ref="B7:B8"/>
    <mergeCell ref="C7:C8"/>
    <mergeCell ref="D7:H7"/>
    <mergeCell ref="L7:O7"/>
    <mergeCell ref="S7:S8"/>
    <mergeCell ref="D38:S38"/>
    <mergeCell ref="L31:P31"/>
    <mergeCell ref="L32:P32"/>
    <mergeCell ref="L33:P33"/>
    <mergeCell ref="D35:S35"/>
    <mergeCell ref="D34:S34"/>
    <mergeCell ref="D31:I31"/>
    <mergeCell ref="D32:I32"/>
    <mergeCell ref="D33:I33"/>
    <mergeCell ref="A2:AK2"/>
    <mergeCell ref="A3:AK3"/>
    <mergeCell ref="A4:AK4"/>
    <mergeCell ref="D36:S36"/>
    <mergeCell ref="D37:S37"/>
    <mergeCell ref="P7:P8"/>
    <mergeCell ref="Q7:Q8"/>
    <mergeCell ref="R7:R8"/>
    <mergeCell ref="U7:U8"/>
    <mergeCell ref="L30:P30"/>
    <mergeCell ref="L29:P29"/>
    <mergeCell ref="D30:I30"/>
    <mergeCell ref="B29:B38"/>
    <mergeCell ref="C29:C38"/>
    <mergeCell ref="D29:I29"/>
    <mergeCell ref="B6:U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92"/>
  <sheetViews>
    <sheetView zoomScale="30" zoomScaleNormal="30" workbookViewId="0">
      <selection activeCell="AQ25" sqref="AQ25"/>
    </sheetView>
  </sheetViews>
  <sheetFormatPr defaultRowHeight="15" x14ac:dyDescent="0.25"/>
  <cols>
    <col min="2" max="2" width="5.42578125" customWidth="1"/>
    <col min="3" max="3" width="34.42578125" customWidth="1"/>
    <col min="4" max="4" width="6.7109375" customWidth="1"/>
    <col min="5" max="5" width="7.42578125" customWidth="1"/>
    <col min="6" max="6" width="6" customWidth="1"/>
    <col min="7" max="7" width="6.5703125" customWidth="1"/>
    <col min="8" max="8" width="4.7109375" customWidth="1"/>
    <col min="9" max="9" width="4" customWidth="1"/>
    <col min="10" max="10" width="9.140625" customWidth="1"/>
    <col min="11" max="11" width="6.5703125" customWidth="1"/>
    <col min="12" max="12" width="4.85546875" customWidth="1"/>
    <col min="13" max="13" width="5.5703125" customWidth="1"/>
    <col min="14" max="16" width="4.140625" customWidth="1"/>
    <col min="17" max="17" width="9" customWidth="1"/>
    <col min="18" max="18" width="5.42578125" customWidth="1"/>
    <col min="19" max="19" width="6" customWidth="1"/>
    <col min="20" max="20" width="12" customWidth="1"/>
    <col min="21" max="21" width="5.42578125" customWidth="1"/>
    <col min="22" max="22" width="5" customWidth="1"/>
    <col min="23" max="23" width="5.28515625" customWidth="1"/>
    <col min="24" max="24" width="5.140625" customWidth="1"/>
    <col min="25" max="25" width="7.28515625" customWidth="1"/>
    <col min="26" max="26" width="5.85546875" customWidth="1"/>
    <col min="27" max="27" width="9.140625" customWidth="1"/>
    <col min="28" max="28" width="7.85546875" customWidth="1"/>
    <col min="29" max="30" width="5.140625" customWidth="1"/>
    <col min="31" max="31" width="8.28515625" customWidth="1"/>
    <col min="32" max="32" width="5.5703125" customWidth="1"/>
    <col min="33" max="33" width="6" customWidth="1"/>
    <col min="34" max="34" width="6.85546875" customWidth="1"/>
    <col min="35" max="35" width="6.5703125" customWidth="1"/>
    <col min="36" max="36" width="12.7109375" customWidth="1"/>
    <col min="37" max="37" width="5.28515625" customWidth="1"/>
    <col min="38" max="38" width="6.42578125" customWidth="1"/>
    <col min="39" max="39" width="8" customWidth="1"/>
    <col min="40" max="40" width="6.28515625" customWidth="1"/>
    <col min="41" max="41" width="5.42578125" customWidth="1"/>
    <col min="42" max="42" width="6.140625" customWidth="1"/>
    <col min="43" max="43" width="7.42578125" customWidth="1"/>
    <col min="44" max="44" width="6.28515625" customWidth="1"/>
    <col min="45" max="45" width="6.42578125" customWidth="1"/>
    <col min="46" max="47" width="5" customWidth="1"/>
    <col min="48" max="48" width="8.5703125" customWidth="1"/>
  </cols>
  <sheetData>
    <row r="2" spans="1:52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</row>
    <row r="3" spans="1:52" x14ac:dyDescent="0.25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</row>
    <row r="4" spans="1:52" x14ac:dyDescent="0.25">
      <c r="A4" s="21" t="s">
        <v>96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</row>
    <row r="6" spans="1:52" x14ac:dyDescent="0.25">
      <c r="B6" s="38" t="s">
        <v>58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</row>
    <row r="7" spans="1:52" ht="33" customHeight="1" x14ac:dyDescent="0.25">
      <c r="B7" s="44" t="s">
        <v>2</v>
      </c>
      <c r="C7" s="44" t="s">
        <v>3</v>
      </c>
      <c r="D7" s="60" t="s">
        <v>59</v>
      </c>
      <c r="E7" s="61"/>
      <c r="F7" s="61"/>
      <c r="G7" s="62"/>
      <c r="H7" s="58" t="s">
        <v>11</v>
      </c>
      <c r="I7" s="27" t="s">
        <v>12</v>
      </c>
      <c r="J7" s="29" t="s">
        <v>13</v>
      </c>
      <c r="K7" s="47" t="s">
        <v>60</v>
      </c>
      <c r="L7" s="47"/>
      <c r="M7" s="47"/>
      <c r="N7" s="47"/>
      <c r="O7" s="58" t="s">
        <v>11</v>
      </c>
      <c r="P7" s="27" t="s">
        <v>12</v>
      </c>
      <c r="Q7" s="29" t="s">
        <v>13</v>
      </c>
      <c r="R7" s="47" t="s">
        <v>61</v>
      </c>
      <c r="S7" s="47"/>
      <c r="T7" s="47"/>
      <c r="U7" s="47"/>
      <c r="V7" s="47"/>
      <c r="W7" s="47"/>
      <c r="X7" s="47"/>
      <c r="Y7" s="47"/>
      <c r="Z7" s="47"/>
      <c r="AA7" s="47"/>
      <c r="AB7" s="47"/>
      <c r="AC7" s="58" t="s">
        <v>11</v>
      </c>
      <c r="AD7" s="27" t="s">
        <v>12</v>
      </c>
      <c r="AE7" s="29" t="s">
        <v>13</v>
      </c>
      <c r="AF7" s="55" t="s">
        <v>62</v>
      </c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7"/>
      <c r="AT7" s="58" t="s">
        <v>11</v>
      </c>
      <c r="AU7" s="27" t="s">
        <v>12</v>
      </c>
      <c r="AV7" s="29" t="s">
        <v>13</v>
      </c>
      <c r="AW7" s="52" t="s">
        <v>5</v>
      </c>
      <c r="AX7" s="54" t="s">
        <v>6</v>
      </c>
      <c r="AY7" s="31" t="s">
        <v>7</v>
      </c>
    </row>
    <row r="8" spans="1:52" ht="225" customHeight="1" thickBot="1" x14ac:dyDescent="0.3">
      <c r="B8" s="44"/>
      <c r="C8" s="44"/>
      <c r="D8" s="11" t="s">
        <v>63</v>
      </c>
      <c r="E8" s="11" t="s">
        <v>64</v>
      </c>
      <c r="F8" s="11" t="s">
        <v>65</v>
      </c>
      <c r="G8" s="11" t="s">
        <v>66</v>
      </c>
      <c r="H8" s="59"/>
      <c r="I8" s="28"/>
      <c r="J8" s="30"/>
      <c r="K8" s="11" t="s">
        <v>67</v>
      </c>
      <c r="L8" s="11" t="s">
        <v>68</v>
      </c>
      <c r="M8" s="11" t="s">
        <v>69</v>
      </c>
      <c r="N8" s="11" t="s">
        <v>70</v>
      </c>
      <c r="O8" s="59"/>
      <c r="P8" s="28"/>
      <c r="Q8" s="30"/>
      <c r="R8" s="11" t="s">
        <v>71</v>
      </c>
      <c r="S8" s="11" t="s">
        <v>72</v>
      </c>
      <c r="T8" s="11" t="s">
        <v>73</v>
      </c>
      <c r="U8" s="11" t="s">
        <v>74</v>
      </c>
      <c r="V8" s="11" t="s">
        <v>75</v>
      </c>
      <c r="W8" s="11" t="s">
        <v>76</v>
      </c>
      <c r="X8" s="11" t="s">
        <v>77</v>
      </c>
      <c r="Y8" s="11" t="s">
        <v>78</v>
      </c>
      <c r="Z8" s="11" t="s">
        <v>79</v>
      </c>
      <c r="AA8" s="11" t="s">
        <v>80</v>
      </c>
      <c r="AB8" s="11" t="s">
        <v>81</v>
      </c>
      <c r="AC8" s="59"/>
      <c r="AD8" s="28"/>
      <c r="AE8" s="30"/>
      <c r="AF8" s="11" t="s">
        <v>82</v>
      </c>
      <c r="AG8" s="11" t="s">
        <v>83</v>
      </c>
      <c r="AH8" s="11" t="s">
        <v>84</v>
      </c>
      <c r="AI8" s="11" t="s">
        <v>85</v>
      </c>
      <c r="AJ8" s="11" t="s">
        <v>86</v>
      </c>
      <c r="AK8" s="11" t="s">
        <v>87</v>
      </c>
      <c r="AL8" s="11" t="s">
        <v>88</v>
      </c>
      <c r="AM8" s="11" t="s">
        <v>89</v>
      </c>
      <c r="AN8" s="11" t="s">
        <v>90</v>
      </c>
      <c r="AO8" s="11" t="s">
        <v>91</v>
      </c>
      <c r="AP8" s="11" t="s">
        <v>92</v>
      </c>
      <c r="AQ8" s="11" t="s">
        <v>93</v>
      </c>
      <c r="AR8" s="11" t="s">
        <v>94</v>
      </c>
      <c r="AS8" s="11" t="s">
        <v>95</v>
      </c>
      <c r="AT8" s="59"/>
      <c r="AU8" s="28"/>
      <c r="AV8" s="30"/>
      <c r="AW8" s="53"/>
      <c r="AX8" s="54"/>
      <c r="AY8" s="31"/>
    </row>
    <row r="9" spans="1:52" ht="15.75" thickBot="1" x14ac:dyDescent="0.3">
      <c r="B9" s="1">
        <v>1</v>
      </c>
      <c r="C9" s="15" t="s">
        <v>38</v>
      </c>
      <c r="D9" s="1">
        <v>1</v>
      </c>
      <c r="E9" s="1">
        <v>2</v>
      </c>
      <c r="F9" s="1">
        <v>2</v>
      </c>
      <c r="G9" s="1">
        <v>2</v>
      </c>
      <c r="H9" s="19">
        <f>SUM(D9:G9)</f>
        <v>7</v>
      </c>
      <c r="I9" s="9">
        <f>AVERAGE(D9:G9)</f>
        <v>1.75</v>
      </c>
      <c r="J9" s="12" t="str">
        <f t="shared" ref="J9:J28" si="0">IF(B9="","",VLOOKUP(I9,$J$90:$K$92,2,TRUE))</f>
        <v>ІІ ур</v>
      </c>
      <c r="K9" s="1">
        <v>1</v>
      </c>
      <c r="L9" s="1">
        <v>2</v>
      </c>
      <c r="M9" s="1">
        <v>2</v>
      </c>
      <c r="N9" s="1">
        <v>2</v>
      </c>
      <c r="O9" s="19">
        <f t="shared" ref="O9:O28" si="1">SUM(K9:N9)</f>
        <v>7</v>
      </c>
      <c r="P9" s="9">
        <f t="shared" ref="P9:P28" si="2">AVERAGE(K9:N9)</f>
        <v>1.75</v>
      </c>
      <c r="Q9" s="12" t="str">
        <f t="shared" ref="Q9:Q28" si="3">IF(I9="","",VLOOKUP(P9,$J$90:$K$92,2,TRUE))</f>
        <v>ІІ ур</v>
      </c>
      <c r="R9" s="1">
        <v>1</v>
      </c>
      <c r="S9" s="1">
        <v>2</v>
      </c>
      <c r="T9" s="1">
        <v>2</v>
      </c>
      <c r="U9" s="1">
        <v>2</v>
      </c>
      <c r="V9" s="1">
        <v>1</v>
      </c>
      <c r="W9" s="1">
        <v>1</v>
      </c>
      <c r="X9" s="1">
        <v>1</v>
      </c>
      <c r="Y9" s="1">
        <v>2</v>
      </c>
      <c r="Z9" s="1">
        <v>2</v>
      </c>
      <c r="AA9" s="1">
        <v>2</v>
      </c>
      <c r="AB9" s="1">
        <v>1</v>
      </c>
      <c r="AC9" s="19">
        <f>SUM(R9:AB9)</f>
        <v>17</v>
      </c>
      <c r="AD9" s="9">
        <f>AVERAGE(AC9/11)</f>
        <v>1.5454545454545454</v>
      </c>
      <c r="AE9" s="12" t="str">
        <f t="shared" ref="AE9:AE28" si="4">IF(W9="","",VLOOKUP(AD9,$J$90:$K$92,2,TRUE))</f>
        <v>І ур</v>
      </c>
      <c r="AF9" s="1">
        <v>1</v>
      </c>
      <c r="AG9" s="1">
        <v>2</v>
      </c>
      <c r="AH9" s="1">
        <v>2</v>
      </c>
      <c r="AI9" s="1">
        <v>2</v>
      </c>
      <c r="AJ9" s="1">
        <v>1</v>
      </c>
      <c r="AK9" s="1">
        <v>2</v>
      </c>
      <c r="AL9" s="1">
        <v>2</v>
      </c>
      <c r="AM9" s="1">
        <v>2</v>
      </c>
      <c r="AN9" s="1">
        <v>1</v>
      </c>
      <c r="AO9" s="1">
        <v>1</v>
      </c>
      <c r="AP9" s="1">
        <v>1</v>
      </c>
      <c r="AQ9" s="1">
        <v>2</v>
      </c>
      <c r="AR9" s="1">
        <v>2</v>
      </c>
      <c r="AS9" s="1">
        <v>2</v>
      </c>
      <c r="AT9" s="19">
        <f>SUM(AF9:AS9)</f>
        <v>23</v>
      </c>
      <c r="AU9" s="9">
        <f>AVERAGE(AT9/14)</f>
        <v>1.6428571428571428</v>
      </c>
      <c r="AV9" s="12" t="str">
        <f t="shared" ref="AV9:AV28" si="5">IF(AN9="","",VLOOKUP(AU9,$J$90:$K$92,2,TRUE))</f>
        <v>ІІ ур</v>
      </c>
      <c r="AW9" s="20">
        <f>H9+O9+AC9+AT9</f>
        <v>54</v>
      </c>
      <c r="AX9" s="7">
        <f>AW9/33</f>
        <v>1.6363636363636365</v>
      </c>
      <c r="AY9" s="12" t="str">
        <f t="shared" ref="AY9:AY28" si="6">IF(AQ9="","",VLOOKUP(AX9,$J$90:$K$92,2,TRUE))</f>
        <v>ІІ ур</v>
      </c>
    </row>
    <row r="10" spans="1:52" ht="15.75" thickBot="1" x14ac:dyDescent="0.3">
      <c r="B10" s="1">
        <v>2</v>
      </c>
      <c r="C10" s="18" t="s">
        <v>37</v>
      </c>
      <c r="D10" s="1">
        <v>2</v>
      </c>
      <c r="E10" s="1">
        <v>1</v>
      </c>
      <c r="F10" s="1">
        <v>2</v>
      </c>
      <c r="G10" s="1">
        <v>2</v>
      </c>
      <c r="H10" s="19">
        <f t="shared" ref="H10:H28" si="7">SUM(D10:G10)</f>
        <v>7</v>
      </c>
      <c r="I10" s="9">
        <f t="shared" ref="I10:I28" si="8">AVERAGE(D10:G10)</f>
        <v>1.75</v>
      </c>
      <c r="J10" s="12" t="str">
        <f t="shared" si="0"/>
        <v>ІІ ур</v>
      </c>
      <c r="K10" s="1">
        <v>2</v>
      </c>
      <c r="L10" s="1">
        <v>1</v>
      </c>
      <c r="M10" s="1">
        <v>2</v>
      </c>
      <c r="N10" s="1">
        <v>2</v>
      </c>
      <c r="O10" s="19">
        <f t="shared" si="1"/>
        <v>7</v>
      </c>
      <c r="P10" s="9">
        <f t="shared" si="2"/>
        <v>1.75</v>
      </c>
      <c r="Q10" s="12" t="str">
        <f t="shared" si="3"/>
        <v>ІІ ур</v>
      </c>
      <c r="R10" s="1">
        <v>2</v>
      </c>
      <c r="S10" s="1">
        <v>1</v>
      </c>
      <c r="T10" s="1">
        <v>2</v>
      </c>
      <c r="U10" s="1">
        <v>2</v>
      </c>
      <c r="V10" s="1">
        <v>1</v>
      </c>
      <c r="W10" s="1">
        <v>1</v>
      </c>
      <c r="X10" s="1">
        <v>2</v>
      </c>
      <c r="Y10" s="1">
        <v>1</v>
      </c>
      <c r="Z10" s="1">
        <v>2</v>
      </c>
      <c r="AA10" s="1">
        <v>2</v>
      </c>
      <c r="AB10" s="1">
        <v>2</v>
      </c>
      <c r="AC10" s="19">
        <f t="shared" ref="AC10:AC28" si="9">SUM(R10:AB10)</f>
        <v>18</v>
      </c>
      <c r="AD10" s="9">
        <f t="shared" ref="AD10:AD28" si="10">AVERAGE(AC10/11)</f>
        <v>1.6363636363636365</v>
      </c>
      <c r="AE10" s="12" t="str">
        <f t="shared" si="4"/>
        <v>ІІ ур</v>
      </c>
      <c r="AF10" s="1">
        <v>2</v>
      </c>
      <c r="AG10" s="1">
        <v>1</v>
      </c>
      <c r="AH10" s="1">
        <v>2</v>
      </c>
      <c r="AI10" s="1">
        <v>2</v>
      </c>
      <c r="AJ10" s="1">
        <v>2</v>
      </c>
      <c r="AK10" s="1">
        <v>1</v>
      </c>
      <c r="AL10" s="1">
        <v>2</v>
      </c>
      <c r="AM10" s="1">
        <v>2</v>
      </c>
      <c r="AN10" s="1">
        <v>1</v>
      </c>
      <c r="AO10" s="1">
        <v>1</v>
      </c>
      <c r="AP10" s="1">
        <v>2</v>
      </c>
      <c r="AQ10" s="1">
        <v>1</v>
      </c>
      <c r="AR10" s="1">
        <v>2</v>
      </c>
      <c r="AS10" s="1">
        <v>2</v>
      </c>
      <c r="AT10" s="19">
        <f t="shared" ref="AT10:AT28" si="11">SUM(AF10:AS10)</f>
        <v>23</v>
      </c>
      <c r="AU10" s="9">
        <f t="shared" ref="AU10:AU28" si="12">AVERAGE(AT10/14)</f>
        <v>1.6428571428571428</v>
      </c>
      <c r="AV10" s="12" t="str">
        <f t="shared" si="5"/>
        <v>ІІ ур</v>
      </c>
      <c r="AW10" s="20">
        <f t="shared" ref="AW10:AW28" si="13">H10+O10+AC10+AT10</f>
        <v>55</v>
      </c>
      <c r="AX10" s="7">
        <f t="shared" ref="AX10:AX28" si="14">AW10/33</f>
        <v>1.6666666666666667</v>
      </c>
      <c r="AY10" s="12" t="str">
        <f t="shared" si="6"/>
        <v>ІІ ур</v>
      </c>
    </row>
    <row r="11" spans="1:52" ht="15.75" thickBot="1" x14ac:dyDescent="0.3">
      <c r="B11" s="1">
        <v>3</v>
      </c>
      <c r="C11" s="18" t="s">
        <v>39</v>
      </c>
      <c r="D11" s="1">
        <v>1</v>
      </c>
      <c r="E11" s="1">
        <v>1</v>
      </c>
      <c r="F11" s="1">
        <v>1</v>
      </c>
      <c r="G11" s="1">
        <v>1</v>
      </c>
      <c r="H11" s="19">
        <f t="shared" si="7"/>
        <v>4</v>
      </c>
      <c r="I11" s="9">
        <f t="shared" si="8"/>
        <v>1</v>
      </c>
      <c r="J11" s="12" t="str">
        <f t="shared" si="0"/>
        <v>І ур</v>
      </c>
      <c r="K11" s="1">
        <v>1</v>
      </c>
      <c r="L11" s="1">
        <v>1</v>
      </c>
      <c r="M11" s="1">
        <v>1</v>
      </c>
      <c r="N11" s="1">
        <v>1</v>
      </c>
      <c r="O11" s="19">
        <f t="shared" si="1"/>
        <v>4</v>
      </c>
      <c r="P11" s="9">
        <f t="shared" si="2"/>
        <v>1</v>
      </c>
      <c r="Q11" s="12" t="str">
        <f t="shared" si="3"/>
        <v>І ур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2</v>
      </c>
      <c r="AC11" s="19">
        <f t="shared" si="9"/>
        <v>12</v>
      </c>
      <c r="AD11" s="9">
        <f t="shared" si="10"/>
        <v>1.0909090909090908</v>
      </c>
      <c r="AE11" s="12" t="str">
        <f t="shared" si="4"/>
        <v>І ур</v>
      </c>
      <c r="AF11" s="1">
        <v>1</v>
      </c>
      <c r="AG11" s="1">
        <v>1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v>1</v>
      </c>
      <c r="AN11" s="1">
        <v>1</v>
      </c>
      <c r="AO11" s="1">
        <v>1</v>
      </c>
      <c r="AP11" s="1">
        <v>1</v>
      </c>
      <c r="AQ11" s="1">
        <v>1</v>
      </c>
      <c r="AR11" s="1">
        <v>1</v>
      </c>
      <c r="AS11" s="1">
        <v>1</v>
      </c>
      <c r="AT11" s="19">
        <f t="shared" si="11"/>
        <v>14</v>
      </c>
      <c r="AU11" s="9">
        <f t="shared" si="12"/>
        <v>1</v>
      </c>
      <c r="AV11" s="12" t="str">
        <f t="shared" si="5"/>
        <v>І ур</v>
      </c>
      <c r="AW11" s="20">
        <f t="shared" si="13"/>
        <v>34</v>
      </c>
      <c r="AX11" s="7">
        <f t="shared" si="14"/>
        <v>1.0303030303030303</v>
      </c>
      <c r="AY11" s="12" t="str">
        <f t="shared" si="6"/>
        <v>І ур</v>
      </c>
    </row>
    <row r="12" spans="1:52" ht="15.75" thickBot="1" x14ac:dyDescent="0.3">
      <c r="B12" s="1">
        <v>4</v>
      </c>
      <c r="C12" s="16" t="s">
        <v>40</v>
      </c>
      <c r="D12" s="1">
        <v>3</v>
      </c>
      <c r="E12" s="1">
        <v>3</v>
      </c>
      <c r="F12" s="1">
        <v>3</v>
      </c>
      <c r="G12" s="1">
        <v>2</v>
      </c>
      <c r="H12" s="19">
        <f t="shared" si="7"/>
        <v>11</v>
      </c>
      <c r="I12" s="9">
        <f t="shared" si="8"/>
        <v>2.75</v>
      </c>
      <c r="J12" s="12" t="str">
        <f t="shared" si="0"/>
        <v>ІІІ ур</v>
      </c>
      <c r="K12" s="1">
        <v>3</v>
      </c>
      <c r="L12" s="1">
        <v>3</v>
      </c>
      <c r="M12" s="1">
        <v>3</v>
      </c>
      <c r="N12" s="1">
        <v>2</v>
      </c>
      <c r="O12" s="19">
        <f t="shared" si="1"/>
        <v>11</v>
      </c>
      <c r="P12" s="9">
        <f t="shared" si="2"/>
        <v>2.75</v>
      </c>
      <c r="Q12" s="12" t="str">
        <f t="shared" si="3"/>
        <v>ІІІ ур</v>
      </c>
      <c r="R12" s="1">
        <v>3</v>
      </c>
      <c r="S12" s="1">
        <v>3</v>
      </c>
      <c r="T12" s="1">
        <v>3</v>
      </c>
      <c r="U12" s="1">
        <v>2</v>
      </c>
      <c r="V12" s="1">
        <v>2</v>
      </c>
      <c r="W12" s="1">
        <v>1</v>
      </c>
      <c r="X12" s="1">
        <v>3</v>
      </c>
      <c r="Y12" s="1">
        <v>3</v>
      </c>
      <c r="Z12" s="1">
        <v>3</v>
      </c>
      <c r="AA12" s="1">
        <v>2</v>
      </c>
      <c r="AB12" s="1">
        <v>1</v>
      </c>
      <c r="AC12" s="19">
        <f t="shared" si="9"/>
        <v>26</v>
      </c>
      <c r="AD12" s="9">
        <f t="shared" si="10"/>
        <v>2.3636363636363638</v>
      </c>
      <c r="AE12" s="12" t="str">
        <f t="shared" si="4"/>
        <v>ІІ ур</v>
      </c>
      <c r="AF12" s="1">
        <v>3</v>
      </c>
      <c r="AG12" s="1">
        <v>3</v>
      </c>
      <c r="AH12" s="1">
        <v>3</v>
      </c>
      <c r="AI12" s="1">
        <v>2</v>
      </c>
      <c r="AJ12" s="1">
        <v>3</v>
      </c>
      <c r="AK12" s="1">
        <v>3</v>
      </c>
      <c r="AL12" s="1">
        <v>3</v>
      </c>
      <c r="AM12" s="1">
        <v>2</v>
      </c>
      <c r="AN12" s="1">
        <v>2</v>
      </c>
      <c r="AO12" s="1">
        <v>2</v>
      </c>
      <c r="AP12" s="1">
        <v>3</v>
      </c>
      <c r="AQ12" s="1">
        <v>3</v>
      </c>
      <c r="AR12" s="1">
        <v>3</v>
      </c>
      <c r="AS12" s="1">
        <v>2</v>
      </c>
      <c r="AT12" s="19">
        <f t="shared" si="11"/>
        <v>37</v>
      </c>
      <c r="AU12" s="9">
        <f t="shared" si="12"/>
        <v>2.6428571428571428</v>
      </c>
      <c r="AV12" s="12" t="str">
        <f t="shared" si="5"/>
        <v>ІІІ ур</v>
      </c>
      <c r="AW12" s="20">
        <f t="shared" si="13"/>
        <v>85</v>
      </c>
      <c r="AX12" s="7">
        <f t="shared" si="14"/>
        <v>2.5757575757575757</v>
      </c>
      <c r="AY12" s="12" t="str">
        <f t="shared" si="6"/>
        <v>ІІ ур</v>
      </c>
    </row>
    <row r="13" spans="1:52" ht="15.75" thickBot="1" x14ac:dyDescent="0.3">
      <c r="B13" s="1">
        <v>5</v>
      </c>
      <c r="C13" s="16" t="s">
        <v>41</v>
      </c>
      <c r="D13" s="1">
        <v>1</v>
      </c>
      <c r="E13" s="1">
        <v>1</v>
      </c>
      <c r="F13" s="1">
        <v>1</v>
      </c>
      <c r="G13" s="1">
        <v>1</v>
      </c>
      <c r="H13" s="19">
        <f t="shared" si="7"/>
        <v>4</v>
      </c>
      <c r="I13" s="9">
        <f t="shared" si="8"/>
        <v>1</v>
      </c>
      <c r="J13" s="12" t="str">
        <f t="shared" si="0"/>
        <v>І ур</v>
      </c>
      <c r="K13" s="1">
        <v>1</v>
      </c>
      <c r="L13" s="1">
        <v>1</v>
      </c>
      <c r="M13" s="1">
        <v>1</v>
      </c>
      <c r="N13" s="1">
        <v>1</v>
      </c>
      <c r="O13" s="19">
        <f t="shared" si="1"/>
        <v>4</v>
      </c>
      <c r="P13" s="9">
        <f t="shared" si="2"/>
        <v>1</v>
      </c>
      <c r="Q13" s="12" t="str">
        <f t="shared" si="3"/>
        <v>І ур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9">
        <f t="shared" si="9"/>
        <v>11</v>
      </c>
      <c r="AD13" s="9">
        <f t="shared" si="10"/>
        <v>1</v>
      </c>
      <c r="AE13" s="12" t="str">
        <f t="shared" si="4"/>
        <v>І ур</v>
      </c>
      <c r="AF13" s="1">
        <v>1</v>
      </c>
      <c r="AG13" s="1">
        <v>1</v>
      </c>
      <c r="AH13" s="1">
        <v>1</v>
      </c>
      <c r="AI13" s="1">
        <v>1</v>
      </c>
      <c r="AJ13" s="1">
        <v>1</v>
      </c>
      <c r="AK13" s="1">
        <v>1</v>
      </c>
      <c r="AL13" s="1">
        <v>1</v>
      </c>
      <c r="AM13" s="1">
        <v>1</v>
      </c>
      <c r="AN13" s="1">
        <v>1</v>
      </c>
      <c r="AO13" s="1">
        <v>1</v>
      </c>
      <c r="AP13" s="1">
        <v>1</v>
      </c>
      <c r="AQ13" s="1">
        <v>1</v>
      </c>
      <c r="AR13" s="1">
        <v>1</v>
      </c>
      <c r="AS13" s="1">
        <v>1</v>
      </c>
      <c r="AT13" s="19">
        <f t="shared" si="11"/>
        <v>14</v>
      </c>
      <c r="AU13" s="9">
        <f t="shared" si="12"/>
        <v>1</v>
      </c>
      <c r="AV13" s="12" t="str">
        <f t="shared" si="5"/>
        <v>І ур</v>
      </c>
      <c r="AW13" s="20">
        <f t="shared" si="13"/>
        <v>33</v>
      </c>
      <c r="AX13" s="7">
        <f t="shared" si="14"/>
        <v>1</v>
      </c>
      <c r="AY13" s="12" t="str">
        <f t="shared" si="6"/>
        <v>І ур</v>
      </c>
    </row>
    <row r="14" spans="1:52" ht="15.75" thickBot="1" x14ac:dyDescent="0.3">
      <c r="B14" s="1">
        <v>6</v>
      </c>
      <c r="C14" s="16" t="s">
        <v>42</v>
      </c>
      <c r="D14" s="1">
        <v>1</v>
      </c>
      <c r="E14" s="1">
        <v>2</v>
      </c>
      <c r="F14" s="1">
        <v>1</v>
      </c>
      <c r="G14" s="1">
        <v>1</v>
      </c>
      <c r="H14" s="19">
        <f t="shared" si="7"/>
        <v>5</v>
      </c>
      <c r="I14" s="9">
        <f t="shared" si="8"/>
        <v>1.25</v>
      </c>
      <c r="J14" s="12" t="str">
        <f t="shared" si="0"/>
        <v>І ур</v>
      </c>
      <c r="K14" s="1">
        <v>1</v>
      </c>
      <c r="L14" s="1">
        <v>2</v>
      </c>
      <c r="M14" s="1">
        <v>1</v>
      </c>
      <c r="N14" s="1">
        <v>1</v>
      </c>
      <c r="O14" s="19">
        <f t="shared" si="1"/>
        <v>5</v>
      </c>
      <c r="P14" s="9">
        <f t="shared" si="2"/>
        <v>1.25</v>
      </c>
      <c r="Q14" s="12" t="str">
        <f t="shared" si="3"/>
        <v>І ур</v>
      </c>
      <c r="R14" s="1">
        <v>1</v>
      </c>
      <c r="S14" s="1">
        <v>2</v>
      </c>
      <c r="T14" s="1">
        <v>1</v>
      </c>
      <c r="U14" s="1">
        <v>1</v>
      </c>
      <c r="V14" s="1">
        <v>2</v>
      </c>
      <c r="W14" s="1">
        <v>1</v>
      </c>
      <c r="X14" s="1">
        <v>1</v>
      </c>
      <c r="Y14" s="1">
        <v>2</v>
      </c>
      <c r="Z14" s="1">
        <v>1</v>
      </c>
      <c r="AA14" s="1">
        <v>1</v>
      </c>
      <c r="AB14" s="1">
        <v>2</v>
      </c>
      <c r="AC14" s="19">
        <f t="shared" si="9"/>
        <v>15</v>
      </c>
      <c r="AD14" s="9">
        <f t="shared" si="10"/>
        <v>1.3636363636363635</v>
      </c>
      <c r="AE14" s="12" t="str">
        <f t="shared" si="4"/>
        <v>І ур</v>
      </c>
      <c r="AF14" s="1">
        <v>1</v>
      </c>
      <c r="AG14" s="1">
        <v>2</v>
      </c>
      <c r="AH14" s="1">
        <v>1</v>
      </c>
      <c r="AI14" s="1">
        <v>1</v>
      </c>
      <c r="AJ14" s="1">
        <v>1</v>
      </c>
      <c r="AK14" s="1">
        <v>2</v>
      </c>
      <c r="AL14" s="1">
        <v>1</v>
      </c>
      <c r="AM14" s="1">
        <v>1</v>
      </c>
      <c r="AN14" s="1">
        <v>1</v>
      </c>
      <c r="AO14" s="1">
        <v>2</v>
      </c>
      <c r="AP14" s="1">
        <v>1</v>
      </c>
      <c r="AQ14" s="1">
        <v>2</v>
      </c>
      <c r="AR14" s="1">
        <v>1</v>
      </c>
      <c r="AS14" s="1">
        <v>1</v>
      </c>
      <c r="AT14" s="19">
        <f t="shared" si="11"/>
        <v>18</v>
      </c>
      <c r="AU14" s="9">
        <f t="shared" si="12"/>
        <v>1.2857142857142858</v>
      </c>
      <c r="AV14" s="12" t="str">
        <f t="shared" si="5"/>
        <v>І ур</v>
      </c>
      <c r="AW14" s="20">
        <f t="shared" si="13"/>
        <v>43</v>
      </c>
      <c r="AX14" s="7">
        <f t="shared" si="14"/>
        <v>1.303030303030303</v>
      </c>
      <c r="AY14" s="12" t="str">
        <f t="shared" si="6"/>
        <v>І ур</v>
      </c>
    </row>
    <row r="15" spans="1:52" ht="15.75" thickBot="1" x14ac:dyDescent="0.3">
      <c r="B15" s="1">
        <v>7</v>
      </c>
      <c r="C15" s="16" t="s">
        <v>43</v>
      </c>
      <c r="D15" s="1">
        <v>1</v>
      </c>
      <c r="E15" s="1">
        <v>1</v>
      </c>
      <c r="F15" s="1">
        <v>2</v>
      </c>
      <c r="G15" s="1">
        <v>1</v>
      </c>
      <c r="H15" s="19">
        <f t="shared" si="7"/>
        <v>5</v>
      </c>
      <c r="I15" s="9">
        <f t="shared" si="8"/>
        <v>1.25</v>
      </c>
      <c r="J15" s="12" t="str">
        <f t="shared" si="0"/>
        <v>І ур</v>
      </c>
      <c r="K15" s="1">
        <v>1</v>
      </c>
      <c r="L15" s="1">
        <v>1</v>
      </c>
      <c r="M15" s="1">
        <v>2</v>
      </c>
      <c r="N15" s="1">
        <v>1</v>
      </c>
      <c r="O15" s="19">
        <f t="shared" si="1"/>
        <v>5</v>
      </c>
      <c r="P15" s="9">
        <f t="shared" si="2"/>
        <v>1.25</v>
      </c>
      <c r="Q15" s="12" t="str">
        <f t="shared" si="3"/>
        <v>І ур</v>
      </c>
      <c r="R15" s="1">
        <v>1</v>
      </c>
      <c r="S15" s="1">
        <v>1</v>
      </c>
      <c r="T15" s="1">
        <v>2</v>
      </c>
      <c r="U15" s="1">
        <v>1</v>
      </c>
      <c r="V15" s="1">
        <v>2</v>
      </c>
      <c r="W15" s="1">
        <v>1</v>
      </c>
      <c r="X15" s="1">
        <v>1</v>
      </c>
      <c r="Y15" s="1">
        <v>1</v>
      </c>
      <c r="Z15" s="1">
        <v>2</v>
      </c>
      <c r="AA15" s="1">
        <v>1</v>
      </c>
      <c r="AB15" s="1">
        <v>1</v>
      </c>
      <c r="AC15" s="19">
        <f t="shared" si="9"/>
        <v>14</v>
      </c>
      <c r="AD15" s="9">
        <f t="shared" si="10"/>
        <v>1.2727272727272727</v>
      </c>
      <c r="AE15" s="12" t="str">
        <f t="shared" si="4"/>
        <v>І ур</v>
      </c>
      <c r="AF15" s="1">
        <v>1</v>
      </c>
      <c r="AG15" s="1">
        <v>1</v>
      </c>
      <c r="AH15" s="1">
        <v>2</v>
      </c>
      <c r="AI15" s="1">
        <v>1</v>
      </c>
      <c r="AJ15" s="1">
        <v>1</v>
      </c>
      <c r="AK15" s="1">
        <v>1</v>
      </c>
      <c r="AL15" s="1">
        <v>2</v>
      </c>
      <c r="AM15" s="1">
        <v>1</v>
      </c>
      <c r="AN15" s="1">
        <v>1</v>
      </c>
      <c r="AO15" s="1">
        <v>1</v>
      </c>
      <c r="AP15" s="1">
        <v>1</v>
      </c>
      <c r="AQ15" s="1">
        <v>1</v>
      </c>
      <c r="AR15" s="1">
        <v>2</v>
      </c>
      <c r="AS15" s="1">
        <v>1</v>
      </c>
      <c r="AT15" s="19">
        <f t="shared" si="11"/>
        <v>17</v>
      </c>
      <c r="AU15" s="9">
        <f t="shared" si="12"/>
        <v>1.2142857142857142</v>
      </c>
      <c r="AV15" s="12" t="str">
        <f t="shared" si="5"/>
        <v>І ур</v>
      </c>
      <c r="AW15" s="20">
        <f t="shared" si="13"/>
        <v>41</v>
      </c>
      <c r="AX15" s="7">
        <f t="shared" si="14"/>
        <v>1.2424242424242424</v>
      </c>
      <c r="AY15" s="12" t="str">
        <f t="shared" si="6"/>
        <v>І ур</v>
      </c>
    </row>
    <row r="16" spans="1:52" ht="15.75" thickBot="1" x14ac:dyDescent="0.3">
      <c r="B16" s="1">
        <v>8</v>
      </c>
      <c r="C16" s="16" t="s">
        <v>44</v>
      </c>
      <c r="D16" s="1">
        <v>2</v>
      </c>
      <c r="E16" s="1">
        <v>1</v>
      </c>
      <c r="F16" s="1">
        <v>2</v>
      </c>
      <c r="G16" s="1">
        <v>2</v>
      </c>
      <c r="H16" s="19">
        <f t="shared" si="7"/>
        <v>7</v>
      </c>
      <c r="I16" s="9">
        <f t="shared" si="8"/>
        <v>1.75</v>
      </c>
      <c r="J16" s="12" t="str">
        <f t="shared" si="0"/>
        <v>ІІ ур</v>
      </c>
      <c r="K16" s="1">
        <v>2</v>
      </c>
      <c r="L16" s="1">
        <v>1</v>
      </c>
      <c r="M16" s="1">
        <v>2</v>
      </c>
      <c r="N16" s="1">
        <v>2</v>
      </c>
      <c r="O16" s="19">
        <f t="shared" si="1"/>
        <v>7</v>
      </c>
      <c r="P16" s="9">
        <f t="shared" si="2"/>
        <v>1.75</v>
      </c>
      <c r="Q16" s="12" t="str">
        <f t="shared" si="3"/>
        <v>ІІ ур</v>
      </c>
      <c r="R16" s="1">
        <v>2</v>
      </c>
      <c r="S16" s="1">
        <v>1</v>
      </c>
      <c r="T16" s="1">
        <v>2</v>
      </c>
      <c r="U16" s="1">
        <v>2</v>
      </c>
      <c r="V16" s="1">
        <v>1</v>
      </c>
      <c r="W16" s="1">
        <v>1</v>
      </c>
      <c r="X16" s="1">
        <v>2</v>
      </c>
      <c r="Y16" s="1">
        <v>1</v>
      </c>
      <c r="Z16" s="1">
        <v>2</v>
      </c>
      <c r="AA16" s="1">
        <v>2</v>
      </c>
      <c r="AB16" s="1">
        <v>2</v>
      </c>
      <c r="AC16" s="19">
        <f t="shared" si="9"/>
        <v>18</v>
      </c>
      <c r="AD16" s="9">
        <f t="shared" si="10"/>
        <v>1.6363636363636365</v>
      </c>
      <c r="AE16" s="12" t="str">
        <f t="shared" si="4"/>
        <v>ІІ ур</v>
      </c>
      <c r="AF16" s="1">
        <v>2</v>
      </c>
      <c r="AG16" s="1">
        <v>1</v>
      </c>
      <c r="AH16" s="1">
        <v>2</v>
      </c>
      <c r="AI16" s="1">
        <v>2</v>
      </c>
      <c r="AJ16" s="1">
        <v>2</v>
      </c>
      <c r="AK16" s="1">
        <v>1</v>
      </c>
      <c r="AL16" s="1">
        <v>2</v>
      </c>
      <c r="AM16" s="1">
        <v>2</v>
      </c>
      <c r="AN16" s="1">
        <v>1</v>
      </c>
      <c r="AO16" s="1">
        <v>1</v>
      </c>
      <c r="AP16" s="1">
        <v>2</v>
      </c>
      <c r="AQ16" s="1">
        <v>1</v>
      </c>
      <c r="AR16" s="1">
        <v>2</v>
      </c>
      <c r="AS16" s="1">
        <v>2</v>
      </c>
      <c r="AT16" s="19">
        <f t="shared" si="11"/>
        <v>23</v>
      </c>
      <c r="AU16" s="9">
        <f t="shared" si="12"/>
        <v>1.6428571428571428</v>
      </c>
      <c r="AV16" s="12" t="str">
        <f t="shared" si="5"/>
        <v>ІІ ур</v>
      </c>
      <c r="AW16" s="20">
        <f t="shared" si="13"/>
        <v>55</v>
      </c>
      <c r="AX16" s="7">
        <f t="shared" si="14"/>
        <v>1.6666666666666667</v>
      </c>
      <c r="AY16" s="12" t="str">
        <f t="shared" si="6"/>
        <v>ІІ ур</v>
      </c>
    </row>
    <row r="17" spans="2:51" ht="15.75" thickBot="1" x14ac:dyDescent="0.3">
      <c r="B17" s="1">
        <v>9</v>
      </c>
      <c r="C17" s="16" t="s">
        <v>45</v>
      </c>
      <c r="D17" s="1">
        <v>1</v>
      </c>
      <c r="E17" s="1">
        <v>2</v>
      </c>
      <c r="F17" s="1">
        <v>2</v>
      </c>
      <c r="G17" s="1">
        <v>2</v>
      </c>
      <c r="H17" s="19">
        <f t="shared" si="7"/>
        <v>7</v>
      </c>
      <c r="I17" s="9">
        <f t="shared" si="8"/>
        <v>1.75</v>
      </c>
      <c r="J17" s="12" t="str">
        <f t="shared" si="0"/>
        <v>ІІ ур</v>
      </c>
      <c r="K17" s="1">
        <v>1</v>
      </c>
      <c r="L17" s="1">
        <v>2</v>
      </c>
      <c r="M17" s="1">
        <v>2</v>
      </c>
      <c r="N17" s="1">
        <v>2</v>
      </c>
      <c r="O17" s="19">
        <f t="shared" si="1"/>
        <v>7</v>
      </c>
      <c r="P17" s="9">
        <f t="shared" si="2"/>
        <v>1.75</v>
      </c>
      <c r="Q17" s="12" t="str">
        <f t="shared" si="3"/>
        <v>ІІ ур</v>
      </c>
      <c r="R17" s="1">
        <v>1</v>
      </c>
      <c r="S17" s="1">
        <v>2</v>
      </c>
      <c r="T17" s="1">
        <v>2</v>
      </c>
      <c r="U17" s="1">
        <v>2</v>
      </c>
      <c r="V17" s="1">
        <v>2</v>
      </c>
      <c r="W17" s="1">
        <v>1</v>
      </c>
      <c r="X17" s="1">
        <v>1</v>
      </c>
      <c r="Y17" s="1">
        <v>2</v>
      </c>
      <c r="Z17" s="1">
        <v>2</v>
      </c>
      <c r="AA17" s="1">
        <v>2</v>
      </c>
      <c r="AB17" s="1">
        <v>1</v>
      </c>
      <c r="AC17" s="19">
        <f t="shared" si="9"/>
        <v>18</v>
      </c>
      <c r="AD17" s="9">
        <f t="shared" si="10"/>
        <v>1.6363636363636365</v>
      </c>
      <c r="AE17" s="12" t="str">
        <f t="shared" si="4"/>
        <v>ІІ ур</v>
      </c>
      <c r="AF17" s="1">
        <v>1</v>
      </c>
      <c r="AG17" s="1">
        <v>2</v>
      </c>
      <c r="AH17" s="1">
        <v>2</v>
      </c>
      <c r="AI17" s="1">
        <v>2</v>
      </c>
      <c r="AJ17" s="1">
        <v>1</v>
      </c>
      <c r="AK17" s="1">
        <v>2</v>
      </c>
      <c r="AL17" s="1">
        <v>2</v>
      </c>
      <c r="AM17" s="1">
        <v>2</v>
      </c>
      <c r="AN17" s="1">
        <v>1</v>
      </c>
      <c r="AO17" s="1">
        <v>2</v>
      </c>
      <c r="AP17" s="1">
        <v>1</v>
      </c>
      <c r="AQ17" s="1">
        <v>2</v>
      </c>
      <c r="AR17" s="1">
        <v>2</v>
      </c>
      <c r="AS17" s="1">
        <v>2</v>
      </c>
      <c r="AT17" s="19">
        <f t="shared" si="11"/>
        <v>24</v>
      </c>
      <c r="AU17" s="9">
        <f t="shared" si="12"/>
        <v>1.7142857142857142</v>
      </c>
      <c r="AV17" s="12" t="str">
        <f t="shared" si="5"/>
        <v>ІІ ур</v>
      </c>
      <c r="AW17" s="20">
        <f t="shared" si="13"/>
        <v>56</v>
      </c>
      <c r="AX17" s="7">
        <f t="shared" si="14"/>
        <v>1.696969696969697</v>
      </c>
      <c r="AY17" s="12" t="str">
        <f t="shared" si="6"/>
        <v>ІІ ур</v>
      </c>
    </row>
    <row r="18" spans="2:51" ht="15.75" thickBot="1" x14ac:dyDescent="0.3">
      <c r="B18" s="1">
        <v>10</v>
      </c>
      <c r="C18" s="16" t="s">
        <v>46</v>
      </c>
      <c r="D18" s="1">
        <v>1</v>
      </c>
      <c r="E18" s="1">
        <v>1</v>
      </c>
      <c r="F18" s="1">
        <v>1</v>
      </c>
      <c r="G18" s="1">
        <v>1</v>
      </c>
      <c r="H18" s="19">
        <f t="shared" si="7"/>
        <v>4</v>
      </c>
      <c r="I18" s="9">
        <f t="shared" si="8"/>
        <v>1</v>
      </c>
      <c r="J18" s="12" t="str">
        <f t="shared" si="0"/>
        <v>І ур</v>
      </c>
      <c r="K18" s="1">
        <v>1</v>
      </c>
      <c r="L18" s="1">
        <v>1</v>
      </c>
      <c r="M18" s="1">
        <v>1</v>
      </c>
      <c r="N18" s="1">
        <v>1</v>
      </c>
      <c r="O18" s="19">
        <f t="shared" si="1"/>
        <v>4</v>
      </c>
      <c r="P18" s="9">
        <f t="shared" si="2"/>
        <v>1</v>
      </c>
      <c r="Q18" s="12" t="str">
        <f t="shared" si="3"/>
        <v>І ур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9">
        <f t="shared" si="9"/>
        <v>11</v>
      </c>
      <c r="AD18" s="9">
        <f t="shared" si="10"/>
        <v>1</v>
      </c>
      <c r="AE18" s="12" t="str">
        <f t="shared" si="4"/>
        <v>І ур</v>
      </c>
      <c r="AF18" s="1">
        <v>1</v>
      </c>
      <c r="AG18" s="1">
        <v>1</v>
      </c>
      <c r="AH18" s="1">
        <v>1</v>
      </c>
      <c r="AI18" s="1">
        <v>1</v>
      </c>
      <c r="AJ18" s="1">
        <v>1</v>
      </c>
      <c r="AK18" s="1">
        <v>1</v>
      </c>
      <c r="AL18" s="1">
        <v>1</v>
      </c>
      <c r="AM18" s="1">
        <v>1</v>
      </c>
      <c r="AN18" s="1">
        <v>1</v>
      </c>
      <c r="AO18" s="1">
        <v>1</v>
      </c>
      <c r="AP18" s="1">
        <v>1</v>
      </c>
      <c r="AQ18" s="1">
        <v>1</v>
      </c>
      <c r="AR18" s="1">
        <v>1</v>
      </c>
      <c r="AS18" s="1">
        <v>1</v>
      </c>
      <c r="AT18" s="19">
        <f t="shared" si="11"/>
        <v>14</v>
      </c>
      <c r="AU18" s="9">
        <f t="shared" si="12"/>
        <v>1</v>
      </c>
      <c r="AV18" s="12" t="str">
        <f t="shared" si="5"/>
        <v>І ур</v>
      </c>
      <c r="AW18" s="20">
        <f t="shared" si="13"/>
        <v>33</v>
      </c>
      <c r="AX18" s="7">
        <f t="shared" si="14"/>
        <v>1</v>
      </c>
      <c r="AY18" s="12" t="str">
        <f t="shared" si="6"/>
        <v>І ур</v>
      </c>
    </row>
    <row r="19" spans="2:51" ht="15.75" thickBot="1" x14ac:dyDescent="0.3">
      <c r="B19" s="1">
        <v>11</v>
      </c>
      <c r="C19" s="16" t="s">
        <v>47</v>
      </c>
      <c r="D19" s="1">
        <v>2</v>
      </c>
      <c r="E19" s="1">
        <v>2</v>
      </c>
      <c r="F19" s="1">
        <v>1</v>
      </c>
      <c r="G19" s="1">
        <v>2</v>
      </c>
      <c r="H19" s="19">
        <f t="shared" si="7"/>
        <v>7</v>
      </c>
      <c r="I19" s="9">
        <f t="shared" si="8"/>
        <v>1.75</v>
      </c>
      <c r="J19" s="12" t="str">
        <f t="shared" si="0"/>
        <v>ІІ ур</v>
      </c>
      <c r="K19" s="1">
        <v>2</v>
      </c>
      <c r="L19" s="1">
        <v>2</v>
      </c>
      <c r="M19" s="1">
        <v>1</v>
      </c>
      <c r="N19" s="1">
        <v>2</v>
      </c>
      <c r="O19" s="19">
        <f t="shared" si="1"/>
        <v>7</v>
      </c>
      <c r="P19" s="9">
        <f t="shared" si="2"/>
        <v>1.75</v>
      </c>
      <c r="Q19" s="12" t="str">
        <f t="shared" si="3"/>
        <v>ІІ ур</v>
      </c>
      <c r="R19" s="1">
        <v>2</v>
      </c>
      <c r="S19" s="1">
        <v>2</v>
      </c>
      <c r="T19" s="1">
        <v>1</v>
      </c>
      <c r="U19" s="1">
        <v>2</v>
      </c>
      <c r="V19" s="1">
        <v>1</v>
      </c>
      <c r="W19" s="1">
        <v>1</v>
      </c>
      <c r="X19" s="1">
        <v>2</v>
      </c>
      <c r="Y19" s="1">
        <v>2</v>
      </c>
      <c r="Z19" s="1">
        <v>1</v>
      </c>
      <c r="AA19" s="1">
        <v>2</v>
      </c>
      <c r="AB19" s="1">
        <v>2</v>
      </c>
      <c r="AC19" s="19">
        <f t="shared" si="9"/>
        <v>18</v>
      </c>
      <c r="AD19" s="9">
        <f t="shared" si="10"/>
        <v>1.6363636363636365</v>
      </c>
      <c r="AE19" s="12" t="str">
        <f t="shared" si="4"/>
        <v>ІІ ур</v>
      </c>
      <c r="AF19" s="1">
        <v>2</v>
      </c>
      <c r="AG19" s="1">
        <v>2</v>
      </c>
      <c r="AH19" s="1">
        <v>1</v>
      </c>
      <c r="AI19" s="1">
        <v>2</v>
      </c>
      <c r="AJ19" s="1">
        <v>2</v>
      </c>
      <c r="AK19" s="1">
        <v>2</v>
      </c>
      <c r="AL19" s="1">
        <v>1</v>
      </c>
      <c r="AM19" s="1">
        <v>2</v>
      </c>
      <c r="AN19" s="1">
        <v>1</v>
      </c>
      <c r="AO19" s="1">
        <v>2</v>
      </c>
      <c r="AP19" s="1">
        <v>2</v>
      </c>
      <c r="AQ19" s="1">
        <v>2</v>
      </c>
      <c r="AR19" s="1">
        <v>1</v>
      </c>
      <c r="AS19" s="1">
        <v>2</v>
      </c>
      <c r="AT19" s="19">
        <f t="shared" si="11"/>
        <v>24</v>
      </c>
      <c r="AU19" s="9">
        <f t="shared" si="12"/>
        <v>1.7142857142857142</v>
      </c>
      <c r="AV19" s="12" t="str">
        <f t="shared" si="5"/>
        <v>ІІ ур</v>
      </c>
      <c r="AW19" s="20">
        <f t="shared" si="13"/>
        <v>56</v>
      </c>
      <c r="AX19" s="7">
        <f t="shared" si="14"/>
        <v>1.696969696969697</v>
      </c>
      <c r="AY19" s="12" t="str">
        <f t="shared" si="6"/>
        <v>ІІ ур</v>
      </c>
    </row>
    <row r="20" spans="2:51" ht="15.75" thickBot="1" x14ac:dyDescent="0.3">
      <c r="B20" s="1">
        <v>12</v>
      </c>
      <c r="C20" s="16" t="s">
        <v>48</v>
      </c>
      <c r="D20" s="1">
        <v>1</v>
      </c>
      <c r="E20" s="1">
        <v>1</v>
      </c>
      <c r="F20" s="1">
        <v>1</v>
      </c>
      <c r="G20" s="1">
        <v>1</v>
      </c>
      <c r="H20" s="19">
        <f t="shared" si="7"/>
        <v>4</v>
      </c>
      <c r="I20" s="9">
        <f t="shared" si="8"/>
        <v>1</v>
      </c>
      <c r="J20" s="12" t="str">
        <f t="shared" si="0"/>
        <v>І ур</v>
      </c>
      <c r="K20" s="1">
        <v>1</v>
      </c>
      <c r="L20" s="1">
        <v>1</v>
      </c>
      <c r="M20" s="1">
        <v>1</v>
      </c>
      <c r="N20" s="1">
        <v>1</v>
      </c>
      <c r="O20" s="19">
        <f t="shared" si="1"/>
        <v>4</v>
      </c>
      <c r="P20" s="9">
        <f t="shared" si="2"/>
        <v>1</v>
      </c>
      <c r="Q20" s="12" t="str">
        <f t="shared" si="3"/>
        <v>І ур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2</v>
      </c>
      <c r="AC20" s="19">
        <f t="shared" si="9"/>
        <v>12</v>
      </c>
      <c r="AD20" s="9">
        <f t="shared" si="10"/>
        <v>1.0909090909090908</v>
      </c>
      <c r="AE20" s="12" t="str">
        <f t="shared" si="4"/>
        <v>І ур</v>
      </c>
      <c r="AF20" s="1">
        <v>1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1">
        <v>1</v>
      </c>
      <c r="AN20" s="1">
        <v>1</v>
      </c>
      <c r="AO20" s="1">
        <v>1</v>
      </c>
      <c r="AP20" s="1">
        <v>1</v>
      </c>
      <c r="AQ20" s="1">
        <v>1</v>
      </c>
      <c r="AR20" s="1">
        <v>1</v>
      </c>
      <c r="AS20" s="1">
        <v>1</v>
      </c>
      <c r="AT20" s="19">
        <f t="shared" si="11"/>
        <v>14</v>
      </c>
      <c r="AU20" s="9">
        <f t="shared" si="12"/>
        <v>1</v>
      </c>
      <c r="AV20" s="12" t="str">
        <f t="shared" si="5"/>
        <v>І ур</v>
      </c>
      <c r="AW20" s="20">
        <f t="shared" si="13"/>
        <v>34</v>
      </c>
      <c r="AX20" s="7">
        <f t="shared" si="14"/>
        <v>1.0303030303030303</v>
      </c>
      <c r="AY20" s="12" t="str">
        <f t="shared" si="6"/>
        <v>І ур</v>
      </c>
    </row>
    <row r="21" spans="2:51" ht="15.75" thickBot="1" x14ac:dyDescent="0.3">
      <c r="B21" s="1">
        <v>13</v>
      </c>
      <c r="C21" s="16" t="s">
        <v>49</v>
      </c>
      <c r="D21" s="1">
        <v>3</v>
      </c>
      <c r="E21" s="1">
        <v>3</v>
      </c>
      <c r="F21" s="1">
        <v>3</v>
      </c>
      <c r="G21" s="1">
        <v>2</v>
      </c>
      <c r="H21" s="19">
        <f t="shared" si="7"/>
        <v>11</v>
      </c>
      <c r="I21" s="9">
        <f t="shared" si="8"/>
        <v>2.75</v>
      </c>
      <c r="J21" s="12" t="str">
        <f t="shared" si="0"/>
        <v>ІІІ ур</v>
      </c>
      <c r="K21" s="1">
        <v>3</v>
      </c>
      <c r="L21" s="1">
        <v>3</v>
      </c>
      <c r="M21" s="1">
        <v>3</v>
      </c>
      <c r="N21" s="1">
        <v>2</v>
      </c>
      <c r="O21" s="19">
        <f t="shared" si="1"/>
        <v>11</v>
      </c>
      <c r="P21" s="9">
        <f t="shared" si="2"/>
        <v>2.75</v>
      </c>
      <c r="Q21" s="12" t="str">
        <f t="shared" si="3"/>
        <v>ІІІ ур</v>
      </c>
      <c r="R21" s="1">
        <v>3</v>
      </c>
      <c r="S21" s="1">
        <v>3</v>
      </c>
      <c r="T21" s="1">
        <v>3</v>
      </c>
      <c r="U21" s="1">
        <v>2</v>
      </c>
      <c r="V21" s="1">
        <v>2</v>
      </c>
      <c r="W21" s="1">
        <v>1</v>
      </c>
      <c r="X21" s="1">
        <v>3</v>
      </c>
      <c r="Y21" s="1">
        <v>3</v>
      </c>
      <c r="Z21" s="1">
        <v>3</v>
      </c>
      <c r="AA21" s="1">
        <v>2</v>
      </c>
      <c r="AB21" s="1">
        <v>1</v>
      </c>
      <c r="AC21" s="19">
        <f t="shared" si="9"/>
        <v>26</v>
      </c>
      <c r="AD21" s="9">
        <f t="shared" si="10"/>
        <v>2.3636363636363638</v>
      </c>
      <c r="AE21" s="12" t="str">
        <f t="shared" si="4"/>
        <v>ІІ ур</v>
      </c>
      <c r="AF21" s="1">
        <v>3</v>
      </c>
      <c r="AG21" s="1">
        <v>3</v>
      </c>
      <c r="AH21" s="1">
        <v>3</v>
      </c>
      <c r="AI21" s="1">
        <v>2</v>
      </c>
      <c r="AJ21" s="1">
        <v>3</v>
      </c>
      <c r="AK21" s="1">
        <v>3</v>
      </c>
      <c r="AL21" s="1">
        <v>3</v>
      </c>
      <c r="AM21" s="1">
        <v>2</v>
      </c>
      <c r="AN21" s="1">
        <v>1</v>
      </c>
      <c r="AO21" s="1">
        <v>2</v>
      </c>
      <c r="AP21" s="1">
        <v>3</v>
      </c>
      <c r="AQ21" s="1">
        <v>3</v>
      </c>
      <c r="AR21" s="1">
        <v>3</v>
      </c>
      <c r="AS21" s="1">
        <v>2</v>
      </c>
      <c r="AT21" s="19">
        <f t="shared" si="11"/>
        <v>36</v>
      </c>
      <c r="AU21" s="9">
        <f t="shared" si="12"/>
        <v>2.5714285714285716</v>
      </c>
      <c r="AV21" s="12" t="str">
        <f t="shared" si="5"/>
        <v>ІІ ур</v>
      </c>
      <c r="AW21" s="20">
        <f t="shared" si="13"/>
        <v>84</v>
      </c>
      <c r="AX21" s="7">
        <f t="shared" si="14"/>
        <v>2.5454545454545454</v>
      </c>
      <c r="AY21" s="12" t="str">
        <f t="shared" si="6"/>
        <v>ІІ ур</v>
      </c>
    </row>
    <row r="22" spans="2:51" ht="15.75" thickBot="1" x14ac:dyDescent="0.3">
      <c r="B22" s="1">
        <v>14</v>
      </c>
      <c r="C22" s="16" t="s">
        <v>50</v>
      </c>
      <c r="D22" s="1">
        <v>1</v>
      </c>
      <c r="E22" s="1">
        <v>1</v>
      </c>
      <c r="F22" s="1">
        <v>1</v>
      </c>
      <c r="G22" s="1">
        <v>1</v>
      </c>
      <c r="H22" s="19">
        <f t="shared" si="7"/>
        <v>4</v>
      </c>
      <c r="I22" s="9">
        <f t="shared" si="8"/>
        <v>1</v>
      </c>
      <c r="J22" s="12" t="str">
        <f t="shared" si="0"/>
        <v>І ур</v>
      </c>
      <c r="K22" s="1">
        <v>1</v>
      </c>
      <c r="L22" s="1">
        <v>1</v>
      </c>
      <c r="M22" s="1">
        <v>1</v>
      </c>
      <c r="N22" s="1">
        <v>1</v>
      </c>
      <c r="O22" s="19">
        <f t="shared" si="1"/>
        <v>4</v>
      </c>
      <c r="P22" s="9">
        <f t="shared" si="2"/>
        <v>1</v>
      </c>
      <c r="Q22" s="12" t="str">
        <f t="shared" si="3"/>
        <v>І ур</v>
      </c>
      <c r="R22" s="1">
        <v>1</v>
      </c>
      <c r="S22" s="1">
        <v>1</v>
      </c>
      <c r="T22" s="1">
        <v>1</v>
      </c>
      <c r="U22" s="1">
        <v>1</v>
      </c>
      <c r="V22" s="1">
        <v>2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9">
        <f t="shared" si="9"/>
        <v>12</v>
      </c>
      <c r="AD22" s="9">
        <f t="shared" si="10"/>
        <v>1.0909090909090908</v>
      </c>
      <c r="AE22" s="12" t="str">
        <f t="shared" si="4"/>
        <v>І ур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1</v>
      </c>
      <c r="AT22" s="19">
        <f t="shared" si="11"/>
        <v>14</v>
      </c>
      <c r="AU22" s="9">
        <f t="shared" si="12"/>
        <v>1</v>
      </c>
      <c r="AV22" s="12" t="str">
        <f t="shared" si="5"/>
        <v>І ур</v>
      </c>
      <c r="AW22" s="20">
        <f t="shared" si="13"/>
        <v>34</v>
      </c>
      <c r="AX22" s="7">
        <f t="shared" si="14"/>
        <v>1.0303030303030303</v>
      </c>
      <c r="AY22" s="12" t="str">
        <f t="shared" si="6"/>
        <v>І ур</v>
      </c>
    </row>
    <row r="23" spans="2:51" ht="15.75" thickBot="1" x14ac:dyDescent="0.3">
      <c r="B23" s="1">
        <v>15</v>
      </c>
      <c r="C23" s="16" t="s">
        <v>51</v>
      </c>
      <c r="D23" s="1">
        <v>2</v>
      </c>
      <c r="E23" s="1">
        <v>2</v>
      </c>
      <c r="F23" s="1">
        <v>2</v>
      </c>
      <c r="G23" s="1">
        <v>2</v>
      </c>
      <c r="H23" s="19">
        <f t="shared" si="7"/>
        <v>8</v>
      </c>
      <c r="I23" s="9">
        <f t="shared" si="8"/>
        <v>2</v>
      </c>
      <c r="J23" s="12" t="str">
        <f t="shared" si="0"/>
        <v>ІІ ур</v>
      </c>
      <c r="K23" s="1">
        <v>2</v>
      </c>
      <c r="L23" s="1">
        <v>2</v>
      </c>
      <c r="M23" s="1">
        <v>2</v>
      </c>
      <c r="N23" s="1">
        <v>2</v>
      </c>
      <c r="O23" s="19">
        <f t="shared" si="1"/>
        <v>8</v>
      </c>
      <c r="P23" s="9">
        <f t="shared" si="2"/>
        <v>2</v>
      </c>
      <c r="Q23" s="12" t="str">
        <f t="shared" si="3"/>
        <v>ІІ ур</v>
      </c>
      <c r="R23" s="1">
        <v>2</v>
      </c>
      <c r="S23" s="1">
        <v>2</v>
      </c>
      <c r="T23" s="1">
        <v>2</v>
      </c>
      <c r="U23" s="1">
        <v>2</v>
      </c>
      <c r="V23" s="1">
        <v>1</v>
      </c>
      <c r="W23" s="1">
        <v>1</v>
      </c>
      <c r="X23" s="1">
        <v>2</v>
      </c>
      <c r="Y23" s="1">
        <v>2</v>
      </c>
      <c r="Z23" s="1">
        <v>2</v>
      </c>
      <c r="AA23" s="1">
        <v>2</v>
      </c>
      <c r="AB23" s="1">
        <v>2</v>
      </c>
      <c r="AC23" s="19">
        <f t="shared" si="9"/>
        <v>20</v>
      </c>
      <c r="AD23" s="9">
        <f t="shared" si="10"/>
        <v>1.8181818181818181</v>
      </c>
      <c r="AE23" s="12" t="str">
        <f t="shared" si="4"/>
        <v>ІІ ур</v>
      </c>
      <c r="AF23" s="1">
        <v>2</v>
      </c>
      <c r="AG23" s="1">
        <v>2</v>
      </c>
      <c r="AH23" s="1">
        <v>2</v>
      </c>
      <c r="AI23" s="1">
        <v>2</v>
      </c>
      <c r="AJ23" s="1">
        <v>2</v>
      </c>
      <c r="AK23" s="1">
        <v>2</v>
      </c>
      <c r="AL23" s="1">
        <v>2</v>
      </c>
      <c r="AM23" s="1">
        <v>2</v>
      </c>
      <c r="AN23" s="1">
        <v>1</v>
      </c>
      <c r="AO23" s="1">
        <v>1</v>
      </c>
      <c r="AP23" s="1">
        <v>2</v>
      </c>
      <c r="AQ23" s="1">
        <v>2</v>
      </c>
      <c r="AR23" s="1">
        <v>2</v>
      </c>
      <c r="AS23" s="1">
        <v>2</v>
      </c>
      <c r="AT23" s="19">
        <f t="shared" si="11"/>
        <v>26</v>
      </c>
      <c r="AU23" s="9">
        <f t="shared" si="12"/>
        <v>1.8571428571428572</v>
      </c>
      <c r="AV23" s="12" t="str">
        <f t="shared" si="5"/>
        <v>ІІ ур</v>
      </c>
      <c r="AW23" s="20">
        <f t="shared" si="13"/>
        <v>62</v>
      </c>
      <c r="AX23" s="7">
        <f t="shared" si="14"/>
        <v>1.8787878787878789</v>
      </c>
      <c r="AY23" s="12" t="str">
        <f t="shared" si="6"/>
        <v>ІІ ур</v>
      </c>
    </row>
    <row r="24" spans="2:51" ht="15.75" thickBot="1" x14ac:dyDescent="0.3">
      <c r="B24" s="1">
        <v>16</v>
      </c>
      <c r="C24" s="16" t="s">
        <v>52</v>
      </c>
      <c r="D24" s="1">
        <v>2</v>
      </c>
      <c r="E24" s="1">
        <v>2</v>
      </c>
      <c r="F24" s="1">
        <v>2</v>
      </c>
      <c r="G24" s="1">
        <v>2</v>
      </c>
      <c r="H24" s="19">
        <f t="shared" si="7"/>
        <v>8</v>
      </c>
      <c r="I24" s="9">
        <f t="shared" si="8"/>
        <v>2</v>
      </c>
      <c r="J24" s="12" t="str">
        <f t="shared" si="0"/>
        <v>ІІ ур</v>
      </c>
      <c r="K24" s="1">
        <v>2</v>
      </c>
      <c r="L24" s="1">
        <v>2</v>
      </c>
      <c r="M24" s="1">
        <v>2</v>
      </c>
      <c r="N24" s="1">
        <v>2</v>
      </c>
      <c r="O24" s="19">
        <f t="shared" si="1"/>
        <v>8</v>
      </c>
      <c r="P24" s="9">
        <f t="shared" si="2"/>
        <v>2</v>
      </c>
      <c r="Q24" s="12" t="str">
        <f t="shared" si="3"/>
        <v>ІІ ур</v>
      </c>
      <c r="R24" s="1">
        <v>2</v>
      </c>
      <c r="S24" s="1">
        <v>2</v>
      </c>
      <c r="T24" s="1">
        <v>2</v>
      </c>
      <c r="U24" s="1">
        <v>2</v>
      </c>
      <c r="V24" s="1">
        <v>1</v>
      </c>
      <c r="W24" s="1">
        <v>1</v>
      </c>
      <c r="X24" s="1">
        <v>2</v>
      </c>
      <c r="Y24" s="1">
        <v>2</v>
      </c>
      <c r="Z24" s="1">
        <v>2</v>
      </c>
      <c r="AA24" s="1">
        <v>2</v>
      </c>
      <c r="AB24" s="1">
        <v>2</v>
      </c>
      <c r="AC24" s="19">
        <f t="shared" si="9"/>
        <v>20</v>
      </c>
      <c r="AD24" s="9">
        <f t="shared" si="10"/>
        <v>1.8181818181818181</v>
      </c>
      <c r="AE24" s="12" t="str">
        <f t="shared" si="4"/>
        <v>ІІ ур</v>
      </c>
      <c r="AF24" s="1">
        <v>2</v>
      </c>
      <c r="AG24" s="1">
        <v>2</v>
      </c>
      <c r="AH24" s="1">
        <v>2</v>
      </c>
      <c r="AI24" s="1">
        <v>2</v>
      </c>
      <c r="AJ24" s="1">
        <v>2</v>
      </c>
      <c r="AK24" s="1">
        <v>2</v>
      </c>
      <c r="AL24" s="1">
        <v>2</v>
      </c>
      <c r="AM24" s="1">
        <v>2</v>
      </c>
      <c r="AN24" s="1">
        <v>1</v>
      </c>
      <c r="AO24" s="1">
        <v>1</v>
      </c>
      <c r="AP24" s="1">
        <v>2</v>
      </c>
      <c r="AQ24" s="1">
        <v>2</v>
      </c>
      <c r="AR24" s="1">
        <v>2</v>
      </c>
      <c r="AS24" s="1">
        <v>2</v>
      </c>
      <c r="AT24" s="19">
        <f t="shared" si="11"/>
        <v>26</v>
      </c>
      <c r="AU24" s="9">
        <f t="shared" si="12"/>
        <v>1.8571428571428572</v>
      </c>
      <c r="AV24" s="12" t="str">
        <f t="shared" si="5"/>
        <v>ІІ ур</v>
      </c>
      <c r="AW24" s="20">
        <f t="shared" si="13"/>
        <v>62</v>
      </c>
      <c r="AX24" s="7">
        <f t="shared" si="14"/>
        <v>1.8787878787878789</v>
      </c>
      <c r="AY24" s="12" t="str">
        <f t="shared" si="6"/>
        <v>ІІ ур</v>
      </c>
    </row>
    <row r="25" spans="2:51" ht="15.75" thickBot="1" x14ac:dyDescent="0.3">
      <c r="B25" s="1">
        <v>17</v>
      </c>
      <c r="C25" s="16" t="s">
        <v>53</v>
      </c>
      <c r="D25" s="1">
        <v>2</v>
      </c>
      <c r="E25" s="1">
        <v>1</v>
      </c>
      <c r="F25" s="1">
        <v>2</v>
      </c>
      <c r="G25" s="1">
        <v>2</v>
      </c>
      <c r="H25" s="19">
        <f t="shared" si="7"/>
        <v>7</v>
      </c>
      <c r="I25" s="9">
        <f t="shared" si="8"/>
        <v>1.75</v>
      </c>
      <c r="J25" s="12" t="str">
        <f t="shared" si="0"/>
        <v>ІІ ур</v>
      </c>
      <c r="K25" s="1">
        <v>2</v>
      </c>
      <c r="L25" s="1">
        <v>1</v>
      </c>
      <c r="M25" s="1">
        <v>2</v>
      </c>
      <c r="N25" s="1">
        <v>2</v>
      </c>
      <c r="O25" s="19">
        <f t="shared" si="1"/>
        <v>7</v>
      </c>
      <c r="P25" s="9">
        <f t="shared" si="2"/>
        <v>1.75</v>
      </c>
      <c r="Q25" s="12" t="str">
        <f t="shared" si="3"/>
        <v>ІІ ур</v>
      </c>
      <c r="R25" s="1">
        <v>2</v>
      </c>
      <c r="S25" s="1">
        <v>1</v>
      </c>
      <c r="T25" s="1">
        <v>2</v>
      </c>
      <c r="U25" s="1">
        <v>2</v>
      </c>
      <c r="V25" s="1">
        <v>1</v>
      </c>
      <c r="W25" s="1">
        <v>1</v>
      </c>
      <c r="X25" s="1">
        <v>2</v>
      </c>
      <c r="Y25" s="1">
        <v>1</v>
      </c>
      <c r="Z25" s="1">
        <v>2</v>
      </c>
      <c r="AA25" s="1">
        <v>2</v>
      </c>
      <c r="AB25" s="1">
        <v>2</v>
      </c>
      <c r="AC25" s="19">
        <f t="shared" si="9"/>
        <v>18</v>
      </c>
      <c r="AD25" s="9">
        <f t="shared" si="10"/>
        <v>1.6363636363636365</v>
      </c>
      <c r="AE25" s="12" t="str">
        <f t="shared" si="4"/>
        <v>ІІ ур</v>
      </c>
      <c r="AF25" s="1">
        <v>2</v>
      </c>
      <c r="AG25" s="1">
        <v>1</v>
      </c>
      <c r="AH25" s="1">
        <v>2</v>
      </c>
      <c r="AI25" s="1">
        <v>2</v>
      </c>
      <c r="AJ25" s="1">
        <v>2</v>
      </c>
      <c r="AK25" s="1">
        <v>1</v>
      </c>
      <c r="AL25" s="1">
        <v>2</v>
      </c>
      <c r="AM25" s="1">
        <v>2</v>
      </c>
      <c r="AN25" s="1">
        <v>1</v>
      </c>
      <c r="AO25" s="1">
        <v>1</v>
      </c>
      <c r="AP25" s="1">
        <v>2</v>
      </c>
      <c r="AQ25" s="1">
        <v>1</v>
      </c>
      <c r="AR25" s="1">
        <v>2</v>
      </c>
      <c r="AS25" s="1">
        <v>2</v>
      </c>
      <c r="AT25" s="19">
        <f t="shared" si="11"/>
        <v>23</v>
      </c>
      <c r="AU25" s="9">
        <f t="shared" si="12"/>
        <v>1.6428571428571428</v>
      </c>
      <c r="AV25" s="12" t="str">
        <f t="shared" si="5"/>
        <v>ІІ ур</v>
      </c>
      <c r="AW25" s="20">
        <f t="shared" si="13"/>
        <v>55</v>
      </c>
      <c r="AX25" s="7">
        <f t="shared" si="14"/>
        <v>1.6666666666666667</v>
      </c>
      <c r="AY25" s="12" t="str">
        <f t="shared" si="6"/>
        <v>ІІ ур</v>
      </c>
    </row>
    <row r="26" spans="2:51" ht="15.75" thickBot="1" x14ac:dyDescent="0.3">
      <c r="B26" s="1">
        <v>18</v>
      </c>
      <c r="C26" s="16" t="s">
        <v>54</v>
      </c>
      <c r="D26" s="1">
        <v>2</v>
      </c>
      <c r="E26" s="1">
        <v>2</v>
      </c>
      <c r="F26" s="1">
        <v>1</v>
      </c>
      <c r="G26" s="1">
        <v>2</v>
      </c>
      <c r="H26" s="19">
        <f t="shared" si="7"/>
        <v>7</v>
      </c>
      <c r="I26" s="9">
        <f t="shared" si="8"/>
        <v>1.75</v>
      </c>
      <c r="J26" s="12" t="str">
        <f t="shared" si="0"/>
        <v>ІІ ур</v>
      </c>
      <c r="K26" s="1">
        <v>2</v>
      </c>
      <c r="L26" s="1">
        <v>2</v>
      </c>
      <c r="M26" s="1">
        <v>1</v>
      </c>
      <c r="N26" s="1">
        <v>2</v>
      </c>
      <c r="O26" s="19">
        <f t="shared" si="1"/>
        <v>7</v>
      </c>
      <c r="P26" s="9">
        <f t="shared" si="2"/>
        <v>1.75</v>
      </c>
      <c r="Q26" s="12" t="str">
        <f t="shared" si="3"/>
        <v>ІІ ур</v>
      </c>
      <c r="R26" s="1">
        <v>2</v>
      </c>
      <c r="S26" s="1">
        <v>2</v>
      </c>
      <c r="T26" s="1">
        <v>1</v>
      </c>
      <c r="U26" s="1">
        <v>2</v>
      </c>
      <c r="V26" s="1">
        <v>1</v>
      </c>
      <c r="W26" s="1">
        <v>1</v>
      </c>
      <c r="X26" s="1">
        <v>2</v>
      </c>
      <c r="Y26" s="1">
        <v>2</v>
      </c>
      <c r="Z26" s="1">
        <v>1</v>
      </c>
      <c r="AA26" s="1">
        <v>2</v>
      </c>
      <c r="AB26" s="1">
        <v>1</v>
      </c>
      <c r="AC26" s="19">
        <f t="shared" si="9"/>
        <v>17</v>
      </c>
      <c r="AD26" s="9">
        <f t="shared" si="10"/>
        <v>1.5454545454545454</v>
      </c>
      <c r="AE26" s="12" t="str">
        <f t="shared" si="4"/>
        <v>І ур</v>
      </c>
      <c r="AF26" s="1">
        <v>2</v>
      </c>
      <c r="AG26" s="1">
        <v>2</v>
      </c>
      <c r="AH26" s="1">
        <v>1</v>
      </c>
      <c r="AI26" s="1">
        <v>2</v>
      </c>
      <c r="AJ26" s="1">
        <v>2</v>
      </c>
      <c r="AK26" s="1">
        <v>2</v>
      </c>
      <c r="AL26" s="1">
        <v>1</v>
      </c>
      <c r="AM26" s="1">
        <v>2</v>
      </c>
      <c r="AN26" s="1">
        <v>1</v>
      </c>
      <c r="AO26" s="1">
        <v>1</v>
      </c>
      <c r="AP26" s="1">
        <v>2</v>
      </c>
      <c r="AQ26" s="1">
        <v>2</v>
      </c>
      <c r="AR26" s="1">
        <v>1</v>
      </c>
      <c r="AS26" s="1">
        <v>2</v>
      </c>
      <c r="AT26" s="19">
        <f t="shared" si="11"/>
        <v>23</v>
      </c>
      <c r="AU26" s="9">
        <f t="shared" si="12"/>
        <v>1.6428571428571428</v>
      </c>
      <c r="AV26" s="12" t="str">
        <f t="shared" si="5"/>
        <v>ІІ ур</v>
      </c>
      <c r="AW26" s="20">
        <f t="shared" si="13"/>
        <v>54</v>
      </c>
      <c r="AX26" s="7">
        <f t="shared" si="14"/>
        <v>1.6363636363636365</v>
      </c>
      <c r="AY26" s="12" t="str">
        <f t="shared" si="6"/>
        <v>ІІ ур</v>
      </c>
    </row>
    <row r="27" spans="2:51" ht="15.75" thickBot="1" x14ac:dyDescent="0.3">
      <c r="B27" s="1">
        <v>19</v>
      </c>
      <c r="C27" s="16" t="s">
        <v>55</v>
      </c>
      <c r="D27" s="1">
        <v>2</v>
      </c>
      <c r="E27" s="1">
        <v>3</v>
      </c>
      <c r="F27" s="1">
        <v>3</v>
      </c>
      <c r="G27" s="1">
        <v>3</v>
      </c>
      <c r="H27" s="19">
        <f t="shared" si="7"/>
        <v>11</v>
      </c>
      <c r="I27" s="9">
        <f t="shared" si="8"/>
        <v>2.75</v>
      </c>
      <c r="J27" s="12" t="str">
        <f t="shared" si="0"/>
        <v>ІІІ ур</v>
      </c>
      <c r="K27" s="1">
        <v>2</v>
      </c>
      <c r="L27" s="1">
        <v>3</v>
      </c>
      <c r="M27" s="1">
        <v>3</v>
      </c>
      <c r="N27" s="1">
        <v>3</v>
      </c>
      <c r="O27" s="19">
        <f t="shared" si="1"/>
        <v>11</v>
      </c>
      <c r="P27" s="9">
        <f t="shared" si="2"/>
        <v>2.75</v>
      </c>
      <c r="Q27" s="12" t="str">
        <f t="shared" si="3"/>
        <v>ІІІ ур</v>
      </c>
      <c r="R27" s="1">
        <v>2</v>
      </c>
      <c r="S27" s="1">
        <v>3</v>
      </c>
      <c r="T27" s="1">
        <v>3</v>
      </c>
      <c r="U27" s="1">
        <v>3</v>
      </c>
      <c r="V27" s="1">
        <v>2</v>
      </c>
      <c r="W27" s="1">
        <v>3</v>
      </c>
      <c r="X27" s="1">
        <v>2</v>
      </c>
      <c r="Y27" s="1">
        <v>3</v>
      </c>
      <c r="Z27" s="1">
        <v>3</v>
      </c>
      <c r="AA27" s="1">
        <v>3</v>
      </c>
      <c r="AB27" s="1">
        <v>3</v>
      </c>
      <c r="AC27" s="19">
        <f t="shared" si="9"/>
        <v>30</v>
      </c>
      <c r="AD27" s="9">
        <f t="shared" si="10"/>
        <v>2.7272727272727271</v>
      </c>
      <c r="AE27" s="12" t="str">
        <f t="shared" si="4"/>
        <v>ІІІ ур</v>
      </c>
      <c r="AF27" s="1">
        <v>2</v>
      </c>
      <c r="AG27" s="1">
        <v>3</v>
      </c>
      <c r="AH27" s="1">
        <v>3</v>
      </c>
      <c r="AI27" s="1">
        <v>3</v>
      </c>
      <c r="AJ27" s="1">
        <v>2</v>
      </c>
      <c r="AK27" s="1">
        <v>3</v>
      </c>
      <c r="AL27" s="1">
        <v>3</v>
      </c>
      <c r="AM27" s="1">
        <v>3</v>
      </c>
      <c r="AN27" s="1">
        <v>1</v>
      </c>
      <c r="AO27" s="1">
        <v>2</v>
      </c>
      <c r="AP27" s="1">
        <v>2</v>
      </c>
      <c r="AQ27" s="1">
        <v>3</v>
      </c>
      <c r="AR27" s="1">
        <v>3</v>
      </c>
      <c r="AS27" s="1">
        <v>3</v>
      </c>
      <c r="AT27" s="19">
        <f t="shared" si="11"/>
        <v>36</v>
      </c>
      <c r="AU27" s="9">
        <f t="shared" si="12"/>
        <v>2.5714285714285716</v>
      </c>
      <c r="AV27" s="12" t="str">
        <f t="shared" si="5"/>
        <v>ІІ ур</v>
      </c>
      <c r="AW27" s="20">
        <f t="shared" si="13"/>
        <v>88</v>
      </c>
      <c r="AX27" s="7">
        <f t="shared" si="14"/>
        <v>2.6666666666666665</v>
      </c>
      <c r="AY27" s="12" t="str">
        <f t="shared" si="6"/>
        <v>ІІІ ур</v>
      </c>
    </row>
    <row r="28" spans="2:51" ht="15.75" thickBot="1" x14ac:dyDescent="0.3">
      <c r="B28" s="1">
        <v>20</v>
      </c>
      <c r="C28" s="16" t="s">
        <v>56</v>
      </c>
      <c r="D28" s="1">
        <v>2</v>
      </c>
      <c r="E28" s="1">
        <v>3</v>
      </c>
      <c r="F28" s="1">
        <v>3</v>
      </c>
      <c r="G28" s="1">
        <v>3</v>
      </c>
      <c r="H28" s="19">
        <f t="shared" si="7"/>
        <v>11</v>
      </c>
      <c r="I28" s="9">
        <f t="shared" si="8"/>
        <v>2.75</v>
      </c>
      <c r="J28" s="12" t="str">
        <f t="shared" si="0"/>
        <v>ІІІ ур</v>
      </c>
      <c r="K28" s="1">
        <v>2</v>
      </c>
      <c r="L28" s="1">
        <v>3</v>
      </c>
      <c r="M28" s="1">
        <v>3</v>
      </c>
      <c r="N28" s="1">
        <v>3</v>
      </c>
      <c r="O28" s="19">
        <f t="shared" si="1"/>
        <v>11</v>
      </c>
      <c r="P28" s="9">
        <f t="shared" si="2"/>
        <v>2.75</v>
      </c>
      <c r="Q28" s="12" t="str">
        <f t="shared" si="3"/>
        <v>ІІІ ур</v>
      </c>
      <c r="R28" s="1">
        <v>2</v>
      </c>
      <c r="S28" s="1">
        <v>3</v>
      </c>
      <c r="T28" s="1">
        <v>3</v>
      </c>
      <c r="U28" s="1">
        <v>3</v>
      </c>
      <c r="V28" s="1">
        <v>2</v>
      </c>
      <c r="W28" s="1">
        <v>3</v>
      </c>
      <c r="X28" s="1">
        <v>2</v>
      </c>
      <c r="Y28" s="1">
        <v>3</v>
      </c>
      <c r="Z28" s="1">
        <v>3</v>
      </c>
      <c r="AA28" s="1">
        <v>3</v>
      </c>
      <c r="AB28" s="1">
        <v>2</v>
      </c>
      <c r="AC28" s="19">
        <f t="shared" si="9"/>
        <v>29</v>
      </c>
      <c r="AD28" s="9">
        <f t="shared" si="10"/>
        <v>2.6363636363636362</v>
      </c>
      <c r="AE28" s="12" t="str">
        <f t="shared" si="4"/>
        <v>ІІІ ур</v>
      </c>
      <c r="AF28" s="1">
        <v>2</v>
      </c>
      <c r="AG28" s="1">
        <v>3</v>
      </c>
      <c r="AH28" s="1">
        <v>3</v>
      </c>
      <c r="AI28" s="1">
        <v>3</v>
      </c>
      <c r="AJ28" s="1">
        <v>2</v>
      </c>
      <c r="AK28" s="1">
        <v>3</v>
      </c>
      <c r="AL28" s="1">
        <v>3</v>
      </c>
      <c r="AM28" s="1">
        <v>3</v>
      </c>
      <c r="AN28" s="1">
        <v>1</v>
      </c>
      <c r="AO28" s="1">
        <v>2</v>
      </c>
      <c r="AP28" s="1">
        <v>2</v>
      </c>
      <c r="AQ28" s="1">
        <v>3</v>
      </c>
      <c r="AR28" s="1">
        <v>3</v>
      </c>
      <c r="AS28" s="1">
        <v>3</v>
      </c>
      <c r="AT28" s="19">
        <f t="shared" si="11"/>
        <v>36</v>
      </c>
      <c r="AU28" s="9">
        <f t="shared" si="12"/>
        <v>2.5714285714285716</v>
      </c>
      <c r="AV28" s="12" t="str">
        <f t="shared" si="5"/>
        <v>ІІ ур</v>
      </c>
      <c r="AW28" s="20">
        <f t="shared" si="13"/>
        <v>87</v>
      </c>
      <c r="AX28" s="7">
        <f t="shared" si="14"/>
        <v>2.6363636363636362</v>
      </c>
      <c r="AY28" s="12" t="str">
        <f t="shared" si="6"/>
        <v>ІІІ ур</v>
      </c>
    </row>
    <row r="29" spans="2:51" x14ac:dyDescent="0.25">
      <c r="B29" s="35"/>
      <c r="C29" s="35"/>
      <c r="D29" s="32"/>
      <c r="E29" s="33"/>
      <c r="F29" s="33"/>
      <c r="G29" s="33"/>
      <c r="H29" s="34"/>
      <c r="I29" s="1" t="s">
        <v>14</v>
      </c>
      <c r="J29" s="10" t="s">
        <v>9</v>
      </c>
      <c r="K29" s="32"/>
      <c r="L29" s="33"/>
      <c r="M29" s="33"/>
      <c r="N29" s="33"/>
      <c r="O29" s="34"/>
      <c r="P29" s="1" t="s">
        <v>14</v>
      </c>
      <c r="Q29" s="10" t="s">
        <v>9</v>
      </c>
      <c r="R29" s="32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4"/>
      <c r="AD29" s="1" t="s">
        <v>14</v>
      </c>
      <c r="AE29" s="10" t="s">
        <v>9</v>
      </c>
      <c r="AF29" s="32"/>
      <c r="AG29" s="33"/>
      <c r="AH29" s="33"/>
      <c r="AI29" s="33"/>
      <c r="AJ29" s="33"/>
      <c r="AK29" s="32"/>
      <c r="AL29" s="33"/>
      <c r="AM29" s="33"/>
      <c r="AN29" s="33"/>
      <c r="AO29" s="33"/>
      <c r="AP29" s="33"/>
      <c r="AQ29" s="33"/>
      <c r="AR29" s="33"/>
      <c r="AS29" s="33"/>
      <c r="AT29" s="34"/>
      <c r="AU29" s="1" t="s">
        <v>14</v>
      </c>
      <c r="AV29" s="10" t="s">
        <v>9</v>
      </c>
      <c r="AW29" s="2"/>
      <c r="AX29" s="2"/>
      <c r="AY29" s="2"/>
    </row>
    <row r="30" spans="2:51" x14ac:dyDescent="0.25">
      <c r="B30" s="36"/>
      <c r="C30" s="36"/>
      <c r="D30" s="32" t="s">
        <v>25</v>
      </c>
      <c r="E30" s="33"/>
      <c r="F30" s="33"/>
      <c r="G30" s="33"/>
      <c r="H30" s="34"/>
      <c r="I30" s="14">
        <v>20</v>
      </c>
      <c r="J30" s="14">
        <v>100</v>
      </c>
      <c r="K30" s="32" t="s">
        <v>25</v>
      </c>
      <c r="L30" s="33"/>
      <c r="M30" s="33"/>
      <c r="N30" s="33"/>
      <c r="O30" s="34"/>
      <c r="P30" s="14">
        <v>20</v>
      </c>
      <c r="Q30" s="14">
        <v>100</v>
      </c>
      <c r="R30" s="32" t="s">
        <v>25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4"/>
      <c r="AD30" s="14">
        <v>20</v>
      </c>
      <c r="AE30" s="14">
        <v>100</v>
      </c>
      <c r="AF30" s="32"/>
      <c r="AG30" s="33"/>
      <c r="AH30" s="33"/>
      <c r="AI30" s="33"/>
      <c r="AJ30" s="33"/>
      <c r="AK30" s="32" t="s">
        <v>25</v>
      </c>
      <c r="AL30" s="33"/>
      <c r="AM30" s="33"/>
      <c r="AN30" s="33"/>
      <c r="AO30" s="33"/>
      <c r="AP30" s="33"/>
      <c r="AQ30" s="33"/>
      <c r="AR30" s="33"/>
      <c r="AS30" s="33"/>
      <c r="AT30" s="34"/>
      <c r="AU30" s="14">
        <v>20</v>
      </c>
      <c r="AV30" s="14">
        <v>100</v>
      </c>
      <c r="AW30" s="2"/>
      <c r="AX30" s="2"/>
      <c r="AY30" s="2"/>
    </row>
    <row r="31" spans="2:51" x14ac:dyDescent="0.25">
      <c r="B31" s="36"/>
      <c r="C31" s="36"/>
      <c r="D31" s="32" t="s">
        <v>22</v>
      </c>
      <c r="E31" s="33"/>
      <c r="F31" s="33"/>
      <c r="G31" s="33"/>
      <c r="H31" s="34"/>
      <c r="I31" s="4">
        <v>9</v>
      </c>
      <c r="J31" s="3">
        <f>(I31/I30)*100</f>
        <v>45</v>
      </c>
      <c r="K31" s="32" t="s">
        <v>22</v>
      </c>
      <c r="L31" s="33"/>
      <c r="M31" s="33"/>
      <c r="N31" s="33"/>
      <c r="O31" s="34"/>
      <c r="P31" s="4">
        <v>10</v>
      </c>
      <c r="Q31" s="3">
        <f>(P31/P30)*100</f>
        <v>50</v>
      </c>
      <c r="R31" s="32" t="s">
        <v>22</v>
      </c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4"/>
      <c r="AD31" s="4">
        <v>9</v>
      </c>
      <c r="AE31" s="3">
        <f>(AD31/AD30)*100</f>
        <v>45</v>
      </c>
      <c r="AF31" s="32"/>
      <c r="AG31" s="33"/>
      <c r="AH31" s="33"/>
      <c r="AI31" s="33"/>
      <c r="AJ31" s="33"/>
      <c r="AK31" s="32" t="s">
        <v>22</v>
      </c>
      <c r="AL31" s="33"/>
      <c r="AM31" s="33"/>
      <c r="AN31" s="33"/>
      <c r="AO31" s="33"/>
      <c r="AP31" s="33"/>
      <c r="AQ31" s="33"/>
      <c r="AR31" s="33"/>
      <c r="AS31" s="33"/>
      <c r="AT31" s="34"/>
      <c r="AU31" s="4">
        <v>14</v>
      </c>
      <c r="AV31" s="3">
        <f>(AU31/AU30)*100</f>
        <v>70</v>
      </c>
      <c r="AW31" s="2"/>
      <c r="AX31" s="2"/>
      <c r="AY31" s="2"/>
    </row>
    <row r="32" spans="2:51" x14ac:dyDescent="0.25">
      <c r="B32" s="36"/>
      <c r="C32" s="36"/>
      <c r="D32" s="32" t="s">
        <v>23</v>
      </c>
      <c r="E32" s="33"/>
      <c r="F32" s="33"/>
      <c r="G32" s="33"/>
      <c r="H32" s="34"/>
      <c r="I32" s="4">
        <v>7</v>
      </c>
      <c r="J32" s="3">
        <f>(I32/I30)*100</f>
        <v>35</v>
      </c>
      <c r="K32" s="32" t="s">
        <v>23</v>
      </c>
      <c r="L32" s="33"/>
      <c r="M32" s="33"/>
      <c r="N32" s="33"/>
      <c r="O32" s="34"/>
      <c r="P32" s="4">
        <v>6</v>
      </c>
      <c r="Q32" s="3">
        <f>(P32/P30)*100</f>
        <v>30</v>
      </c>
      <c r="R32" s="32" t="s">
        <v>23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4">
        <v>7</v>
      </c>
      <c r="AE32" s="3">
        <f>(AD32/AD30)*100</f>
        <v>35</v>
      </c>
      <c r="AF32" s="32"/>
      <c r="AG32" s="33"/>
      <c r="AH32" s="33"/>
      <c r="AI32" s="33"/>
      <c r="AJ32" s="33"/>
      <c r="AK32" s="32" t="s">
        <v>23</v>
      </c>
      <c r="AL32" s="33"/>
      <c r="AM32" s="33"/>
      <c r="AN32" s="33"/>
      <c r="AO32" s="33"/>
      <c r="AP32" s="33"/>
      <c r="AQ32" s="33"/>
      <c r="AR32" s="33"/>
      <c r="AS32" s="33"/>
      <c r="AT32" s="34"/>
      <c r="AU32" s="4">
        <v>5</v>
      </c>
      <c r="AV32" s="3">
        <f>(AU32/AU30)*100</f>
        <v>25</v>
      </c>
      <c r="AW32" s="2"/>
      <c r="AX32" s="2"/>
      <c r="AY32" s="2"/>
    </row>
    <row r="33" spans="2:51" x14ac:dyDescent="0.25">
      <c r="B33" s="36"/>
      <c r="C33" s="36"/>
      <c r="D33" s="32" t="s">
        <v>24</v>
      </c>
      <c r="E33" s="33"/>
      <c r="F33" s="33"/>
      <c r="G33" s="33"/>
      <c r="H33" s="34"/>
      <c r="I33" s="4">
        <v>4</v>
      </c>
      <c r="J33" s="3">
        <f>(I33/I30)*100</f>
        <v>20</v>
      </c>
      <c r="K33" s="32" t="s">
        <v>24</v>
      </c>
      <c r="L33" s="33"/>
      <c r="M33" s="33"/>
      <c r="N33" s="33"/>
      <c r="O33" s="34"/>
      <c r="P33" s="4">
        <v>7</v>
      </c>
      <c r="Q33" s="3">
        <f>(P33/P30)*100</f>
        <v>35</v>
      </c>
      <c r="R33" s="32" t="s">
        <v>24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  <c r="AD33" s="4">
        <v>4</v>
      </c>
      <c r="AE33" s="3">
        <f>(AD33/AD30)*100</f>
        <v>20</v>
      </c>
      <c r="AF33" s="32"/>
      <c r="AG33" s="33"/>
      <c r="AH33" s="33"/>
      <c r="AI33" s="33"/>
      <c r="AJ33" s="33"/>
      <c r="AK33" s="32" t="s">
        <v>24</v>
      </c>
      <c r="AL33" s="33"/>
      <c r="AM33" s="33"/>
      <c r="AN33" s="33"/>
      <c r="AO33" s="33"/>
      <c r="AP33" s="33"/>
      <c r="AQ33" s="33"/>
      <c r="AR33" s="33"/>
      <c r="AS33" s="33"/>
      <c r="AT33" s="34"/>
      <c r="AU33" s="4">
        <v>1</v>
      </c>
      <c r="AV33" s="3">
        <f>(AU33/AU30)*100</f>
        <v>5</v>
      </c>
      <c r="AW33" s="2"/>
      <c r="AX33" s="2"/>
      <c r="AY33" s="2"/>
    </row>
    <row r="34" spans="2:51" x14ac:dyDescent="0.25">
      <c r="B34" s="36"/>
      <c r="C34" s="36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4"/>
      <c r="AX34" s="14" t="s">
        <v>8</v>
      </c>
      <c r="AY34" s="14" t="s">
        <v>9</v>
      </c>
    </row>
    <row r="35" spans="2:51" x14ac:dyDescent="0.25">
      <c r="B35" s="36"/>
      <c r="C35" s="36"/>
      <c r="D35" s="39" t="s">
        <v>15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1"/>
      <c r="AX35" s="14">
        <v>20</v>
      </c>
      <c r="AY35" s="14">
        <v>100</v>
      </c>
    </row>
    <row r="36" spans="2:51" x14ac:dyDescent="0.25">
      <c r="B36" s="36"/>
      <c r="C36" s="36"/>
      <c r="D36" s="51" t="s">
        <v>19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4">
        <v>9</v>
      </c>
      <c r="AY36" s="3">
        <f>(AX36/AX35)*100</f>
        <v>45</v>
      </c>
    </row>
    <row r="37" spans="2:51" x14ac:dyDescent="0.25">
      <c r="B37" s="36"/>
      <c r="C37" s="36"/>
      <c r="D37" s="51" t="s">
        <v>20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4">
        <v>7</v>
      </c>
      <c r="AY37" s="3">
        <f>(AX37/AX35)*100</f>
        <v>35</v>
      </c>
    </row>
    <row r="38" spans="2:51" x14ac:dyDescent="0.25">
      <c r="B38" s="37"/>
      <c r="C38" s="37"/>
      <c r="D38" s="51" t="s">
        <v>21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4">
        <v>4</v>
      </c>
      <c r="AY38" s="3">
        <f>(AX38/AX35)*100</f>
        <v>20</v>
      </c>
    </row>
    <row r="90" spans="10:11" x14ac:dyDescent="0.25">
      <c r="J90" s="5">
        <v>1</v>
      </c>
      <c r="K90" s="5" t="s">
        <v>16</v>
      </c>
    </row>
    <row r="91" spans="10:11" x14ac:dyDescent="0.25">
      <c r="J91" s="5">
        <v>1.6</v>
      </c>
      <c r="K91" s="5" t="s">
        <v>17</v>
      </c>
    </row>
    <row r="92" spans="10:11" x14ac:dyDescent="0.25">
      <c r="J92" s="5">
        <v>2.6</v>
      </c>
      <c r="K92" s="5" t="s">
        <v>18</v>
      </c>
    </row>
  </sheetData>
  <mergeCells count="57">
    <mergeCell ref="AC7:AC8"/>
    <mergeCell ref="A2:AZ2"/>
    <mergeCell ref="A3:AZ3"/>
    <mergeCell ref="A4:AZ4"/>
    <mergeCell ref="B6:AY6"/>
    <mergeCell ref="B7:B8"/>
    <mergeCell ref="C7:C8"/>
    <mergeCell ref="D7:G7"/>
    <mergeCell ref="H7:H8"/>
    <mergeCell ref="I7:I8"/>
    <mergeCell ref="J7:J8"/>
    <mergeCell ref="K7:N7"/>
    <mergeCell ref="O7:O8"/>
    <mergeCell ref="P7:P8"/>
    <mergeCell ref="Q7:Q8"/>
    <mergeCell ref="R7:AB7"/>
    <mergeCell ref="AW7:AW8"/>
    <mergeCell ref="AX7:AX8"/>
    <mergeCell ref="AY7:AY8"/>
    <mergeCell ref="B29:B38"/>
    <mergeCell ref="C29:C38"/>
    <mergeCell ref="D29:H29"/>
    <mergeCell ref="K29:O29"/>
    <mergeCell ref="R29:AC29"/>
    <mergeCell ref="AF29:AJ29"/>
    <mergeCell ref="AK29:AT29"/>
    <mergeCell ref="AD7:AD8"/>
    <mergeCell ref="AE7:AE8"/>
    <mergeCell ref="AF7:AS7"/>
    <mergeCell ref="AT7:AT8"/>
    <mergeCell ref="AU7:AU8"/>
    <mergeCell ref="AV7:AV8"/>
    <mergeCell ref="D31:H31"/>
    <mergeCell ref="K31:O31"/>
    <mergeCell ref="R31:AC31"/>
    <mergeCell ref="AF31:AJ31"/>
    <mergeCell ref="AK31:AT31"/>
    <mergeCell ref="D30:H30"/>
    <mergeCell ref="K30:O30"/>
    <mergeCell ref="R30:AC30"/>
    <mergeCell ref="AF30:AJ30"/>
    <mergeCell ref="AK30:AT30"/>
    <mergeCell ref="D33:H33"/>
    <mergeCell ref="K33:O33"/>
    <mergeCell ref="R33:AC33"/>
    <mergeCell ref="AF33:AJ33"/>
    <mergeCell ref="AK33:AT33"/>
    <mergeCell ref="D32:H32"/>
    <mergeCell ref="K32:O32"/>
    <mergeCell ref="R32:AC32"/>
    <mergeCell ref="AF32:AJ32"/>
    <mergeCell ref="AK32:AT32"/>
    <mergeCell ref="D34:AW34"/>
    <mergeCell ref="D35:AW35"/>
    <mergeCell ref="D36:AW36"/>
    <mergeCell ref="D37:AW37"/>
    <mergeCell ref="D38:AW3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97"/>
  <sheetViews>
    <sheetView topLeftCell="A3" zoomScale="40" zoomScaleNormal="40" workbookViewId="0">
      <selection activeCell="AS27" sqref="AS27"/>
    </sheetView>
  </sheetViews>
  <sheetFormatPr defaultRowHeight="15" x14ac:dyDescent="0.25"/>
  <cols>
    <col min="2" max="2" width="4.85546875" customWidth="1"/>
    <col min="3" max="3" width="33.85546875" customWidth="1"/>
    <col min="4" max="4" width="5.42578125" customWidth="1"/>
    <col min="5" max="5" width="5.28515625" customWidth="1"/>
    <col min="6" max="6" width="7.140625" customWidth="1"/>
    <col min="7" max="8" width="4.7109375" customWidth="1"/>
    <col min="9" max="9" width="8.28515625" customWidth="1"/>
    <col min="10" max="10" width="4.85546875" customWidth="1"/>
    <col min="11" max="11" width="4.28515625" customWidth="1"/>
    <col min="12" max="12" width="4.85546875" customWidth="1"/>
    <col min="13" max="14" width="4.5703125" customWidth="1"/>
    <col min="15" max="15" width="5.7109375" customWidth="1"/>
    <col min="16" max="16" width="9.28515625" customWidth="1"/>
    <col min="17" max="17" width="6.42578125" customWidth="1"/>
    <col min="18" max="18" width="5.7109375" customWidth="1"/>
    <col min="19" max="19" width="6.42578125" customWidth="1"/>
    <col min="20" max="20" width="8.85546875" customWidth="1"/>
    <col min="21" max="21" width="7.5703125" customWidth="1"/>
    <col min="22" max="22" width="8.42578125" customWidth="1"/>
    <col min="23" max="23" width="6.28515625" customWidth="1"/>
    <col min="24" max="24" width="9.7109375" customWidth="1"/>
    <col min="25" max="25" width="7.28515625" customWidth="1"/>
    <col min="26" max="26" width="4.42578125" customWidth="1"/>
    <col min="27" max="27" width="6.140625" customWidth="1"/>
    <col min="28" max="28" width="10.140625" customWidth="1"/>
    <col min="30" max="30" width="9.140625" style="76"/>
  </cols>
  <sheetData>
    <row r="2" spans="1:32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x14ac:dyDescent="0.25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x14ac:dyDescent="0.25">
      <c r="A4" s="21" t="s">
        <v>118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6" spans="1:32" x14ac:dyDescent="0.25">
      <c r="B6" s="38" t="s">
        <v>97</v>
      </c>
      <c r="C6" s="38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38"/>
      <c r="AD6" s="38"/>
      <c r="AE6" s="38"/>
    </row>
    <row r="7" spans="1:32" ht="81" customHeight="1" x14ac:dyDescent="0.25">
      <c r="B7" s="44" t="s">
        <v>2</v>
      </c>
      <c r="C7" s="60" t="s">
        <v>3</v>
      </c>
      <c r="D7" s="55" t="s">
        <v>98</v>
      </c>
      <c r="E7" s="56"/>
      <c r="F7" s="57"/>
      <c r="G7" s="64" t="s">
        <v>11</v>
      </c>
      <c r="H7" s="65" t="s">
        <v>12</v>
      </c>
      <c r="I7" s="66" t="s">
        <v>13</v>
      </c>
      <c r="J7" s="47" t="s">
        <v>99</v>
      </c>
      <c r="K7" s="47"/>
      <c r="L7" s="47"/>
      <c r="M7" s="47"/>
      <c r="N7" s="64" t="s">
        <v>11</v>
      </c>
      <c r="O7" s="65" t="s">
        <v>12</v>
      </c>
      <c r="P7" s="66" t="s">
        <v>13</v>
      </c>
      <c r="Q7" s="47" t="s">
        <v>100</v>
      </c>
      <c r="R7" s="47"/>
      <c r="S7" s="47"/>
      <c r="T7" s="47"/>
      <c r="U7" s="47"/>
      <c r="V7" s="47"/>
      <c r="W7" s="47"/>
      <c r="X7" s="47"/>
      <c r="Y7" s="47"/>
      <c r="Z7" s="64" t="s">
        <v>11</v>
      </c>
      <c r="AA7" s="65" t="s">
        <v>12</v>
      </c>
      <c r="AB7" s="66" t="s">
        <v>13</v>
      </c>
      <c r="AC7" s="67" t="s">
        <v>5</v>
      </c>
      <c r="AD7" s="68" t="s">
        <v>6</v>
      </c>
      <c r="AE7" s="31" t="s">
        <v>7</v>
      </c>
    </row>
    <row r="8" spans="1:32" ht="225" customHeight="1" thickBot="1" x14ac:dyDescent="0.3">
      <c r="B8" s="44"/>
      <c r="C8" s="44"/>
      <c r="D8" s="69" t="s">
        <v>101</v>
      </c>
      <c r="E8" s="69" t="s">
        <v>102</v>
      </c>
      <c r="F8" s="69" t="s">
        <v>103</v>
      </c>
      <c r="G8" s="64"/>
      <c r="H8" s="65"/>
      <c r="I8" s="66"/>
      <c r="J8" s="69" t="s">
        <v>104</v>
      </c>
      <c r="K8" s="69" t="s">
        <v>105</v>
      </c>
      <c r="L8" s="69" t="s">
        <v>106</v>
      </c>
      <c r="M8" s="69" t="s">
        <v>107</v>
      </c>
      <c r="N8" s="64"/>
      <c r="O8" s="65"/>
      <c r="P8" s="66"/>
      <c r="Q8" s="69" t="s">
        <v>108</v>
      </c>
      <c r="R8" s="69" t="s">
        <v>109</v>
      </c>
      <c r="S8" s="69" t="s">
        <v>110</v>
      </c>
      <c r="T8" s="69" t="s">
        <v>111</v>
      </c>
      <c r="U8" s="69" t="s">
        <v>112</v>
      </c>
      <c r="V8" s="69" t="s">
        <v>113</v>
      </c>
      <c r="W8" s="69" t="s">
        <v>114</v>
      </c>
      <c r="X8" s="69" t="s">
        <v>115</v>
      </c>
      <c r="Y8" s="69" t="s">
        <v>116</v>
      </c>
      <c r="Z8" s="64"/>
      <c r="AA8" s="65"/>
      <c r="AB8" s="66"/>
      <c r="AC8" s="70"/>
      <c r="AD8" s="68"/>
      <c r="AE8" s="31"/>
    </row>
    <row r="9" spans="1:32" ht="15.75" thickBot="1" x14ac:dyDescent="0.3">
      <c r="B9" s="1">
        <v>1</v>
      </c>
      <c r="C9" s="15" t="s">
        <v>38</v>
      </c>
      <c r="D9" s="1">
        <v>2</v>
      </c>
      <c r="E9" s="1">
        <v>2</v>
      </c>
      <c r="F9" s="1">
        <v>1</v>
      </c>
      <c r="G9" s="71">
        <f>SUM(D9:F9)</f>
        <v>5</v>
      </c>
      <c r="H9" s="72">
        <f>AVERAGE(D9:F9)</f>
        <v>1.6666666666666667</v>
      </c>
      <c r="I9" s="12" t="str">
        <f>IF(D9="","",VLOOKUP(H9,$J$95:$K$97,2,TRUE))</f>
        <v>ІІ ур</v>
      </c>
      <c r="J9" s="1">
        <v>2</v>
      </c>
      <c r="K9" s="1">
        <v>2</v>
      </c>
      <c r="L9" s="1">
        <v>2</v>
      </c>
      <c r="M9" s="1">
        <v>1</v>
      </c>
      <c r="N9" s="71">
        <f>SUM(J9:M9)</f>
        <v>7</v>
      </c>
      <c r="O9" s="72">
        <f>AVERAGE(J9:M9)</f>
        <v>1.75</v>
      </c>
      <c r="P9" s="12" t="str">
        <f>IF(H9="","",VLOOKUP(O9,$J$95:$K$97,2,TRUE))</f>
        <v>ІІ ур</v>
      </c>
      <c r="Q9" s="1">
        <v>1</v>
      </c>
      <c r="R9" s="1">
        <v>2</v>
      </c>
      <c r="S9" s="1">
        <v>2</v>
      </c>
      <c r="T9" s="1">
        <v>2</v>
      </c>
      <c r="U9" s="1">
        <v>1</v>
      </c>
      <c r="V9" s="1">
        <v>2</v>
      </c>
      <c r="W9" s="1">
        <v>2</v>
      </c>
      <c r="X9" s="1">
        <v>1</v>
      </c>
      <c r="Y9" s="1">
        <v>1</v>
      </c>
      <c r="Z9" s="71">
        <f>SUM(Q9:Y9)</f>
        <v>14</v>
      </c>
      <c r="AA9" s="72">
        <f>AVERAGE(Q9:Y9)</f>
        <v>1.5555555555555556</v>
      </c>
      <c r="AB9" s="12" t="str">
        <f>IF(T9="","",VLOOKUP(AA9,$J$95:$K$97,2,TRUE))</f>
        <v>І ур</v>
      </c>
      <c r="AC9" s="73">
        <f>G9+N9+Z9</f>
        <v>26</v>
      </c>
      <c r="AD9" s="74">
        <f>AC9/16</f>
        <v>1.625</v>
      </c>
      <c r="AE9" s="12" t="str">
        <f>IF(W9="","",VLOOKUP(AD9,$J$95:$K$97,2,TRUE))</f>
        <v>ІІ ур</v>
      </c>
    </row>
    <row r="10" spans="1:32" ht="15.75" thickBot="1" x14ac:dyDescent="0.3">
      <c r="B10" s="1">
        <v>2</v>
      </c>
      <c r="C10" s="18" t="s">
        <v>37</v>
      </c>
      <c r="D10" s="1">
        <v>2</v>
      </c>
      <c r="E10" s="1">
        <v>2</v>
      </c>
      <c r="F10" s="1">
        <v>1</v>
      </c>
      <c r="G10" s="71">
        <f t="shared" ref="G10:G28" si="0">SUM(D10:F10)</f>
        <v>5</v>
      </c>
      <c r="H10" s="72">
        <f t="shared" ref="H10:H28" si="1">AVERAGE(D10:F10)</f>
        <v>1.6666666666666667</v>
      </c>
      <c r="I10" s="12" t="str">
        <f>IF(D10="","",VLOOKUP(H10,$J$95:$K$97,2,TRUE))</f>
        <v>ІІ ур</v>
      </c>
      <c r="J10" s="1">
        <v>1</v>
      </c>
      <c r="K10" s="1">
        <v>2</v>
      </c>
      <c r="L10" s="1">
        <v>2</v>
      </c>
      <c r="M10" s="1">
        <v>1</v>
      </c>
      <c r="N10" s="71">
        <f t="shared" ref="N10:N28" si="2">SUM(J10:M10)</f>
        <v>6</v>
      </c>
      <c r="O10" s="72">
        <f t="shared" ref="O10:O28" si="3">AVERAGE(J10:M10)</f>
        <v>1.5</v>
      </c>
      <c r="P10" s="12" t="str">
        <f>IF(H10="","",VLOOKUP(O10,$J$95:$K$97,2,TRUE))</f>
        <v>І ур</v>
      </c>
      <c r="Q10" s="1">
        <v>2</v>
      </c>
      <c r="R10" s="1">
        <v>1</v>
      </c>
      <c r="S10" s="1">
        <v>2</v>
      </c>
      <c r="T10" s="1">
        <v>2</v>
      </c>
      <c r="U10" s="1">
        <v>1</v>
      </c>
      <c r="V10" s="1">
        <v>2</v>
      </c>
      <c r="W10" s="1">
        <v>2</v>
      </c>
      <c r="X10" s="1">
        <v>1</v>
      </c>
      <c r="Y10" s="1">
        <v>1</v>
      </c>
      <c r="Z10" s="71">
        <f t="shared" ref="Z10:Z28" si="4">SUM(Q10:Y10)</f>
        <v>14</v>
      </c>
      <c r="AA10" s="72">
        <f t="shared" ref="AA10:AA28" si="5">AVERAGE(Q10:Y10)</f>
        <v>1.5555555555555556</v>
      </c>
      <c r="AB10" s="12" t="str">
        <f>IF(T10="","",VLOOKUP(AA10,$J$95:$K$97,2,TRUE))</f>
        <v>І ур</v>
      </c>
      <c r="AC10" s="73">
        <f t="shared" ref="AC10:AC28" si="6">G10+N10+Z10</f>
        <v>25</v>
      </c>
      <c r="AD10" s="74">
        <f t="shared" ref="AD10:AD28" si="7">AC10/16</f>
        <v>1.5625</v>
      </c>
      <c r="AE10" s="12" t="str">
        <f>IF(W10="","",VLOOKUP(AD10,$J$95:$K$97,2,TRUE))</f>
        <v>І ур</v>
      </c>
    </row>
    <row r="11" spans="1:32" ht="15.75" thickBot="1" x14ac:dyDescent="0.3">
      <c r="B11" s="1">
        <v>3</v>
      </c>
      <c r="C11" s="18" t="s">
        <v>39</v>
      </c>
      <c r="D11" s="1">
        <v>1</v>
      </c>
      <c r="E11" s="1">
        <v>1</v>
      </c>
      <c r="F11" s="1">
        <v>1</v>
      </c>
      <c r="G11" s="71">
        <f t="shared" si="0"/>
        <v>3</v>
      </c>
      <c r="H11" s="72">
        <f t="shared" si="1"/>
        <v>1</v>
      </c>
      <c r="I11" s="12" t="str">
        <f>IF(D11="","",VLOOKUP(H11,$J$95:$K$97,2,TRUE))</f>
        <v>І ур</v>
      </c>
      <c r="J11" s="1">
        <v>1</v>
      </c>
      <c r="K11" s="1">
        <v>1</v>
      </c>
      <c r="L11" s="1">
        <v>1</v>
      </c>
      <c r="M11" s="1">
        <v>1</v>
      </c>
      <c r="N11" s="71">
        <f t="shared" si="2"/>
        <v>4</v>
      </c>
      <c r="O11" s="72">
        <f t="shared" si="3"/>
        <v>1</v>
      </c>
      <c r="P11" s="12" t="str">
        <f>IF(H11="","",VLOOKUP(O11,$J$95:$K$97,2,TRUE))</f>
        <v>І ур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71">
        <f t="shared" si="4"/>
        <v>9</v>
      </c>
      <c r="AA11" s="72">
        <f t="shared" si="5"/>
        <v>1</v>
      </c>
      <c r="AB11" s="12" t="str">
        <f>IF(T11="","",VLOOKUP(AA11,$J$95:$K$97,2,TRUE))</f>
        <v>І ур</v>
      </c>
      <c r="AC11" s="73">
        <f t="shared" si="6"/>
        <v>16</v>
      </c>
      <c r="AD11" s="74">
        <f t="shared" si="7"/>
        <v>1</v>
      </c>
      <c r="AE11" s="12" t="str">
        <f>IF(W11="","",VLOOKUP(AD11,$J$95:$K$97,2,TRUE))</f>
        <v>І ур</v>
      </c>
    </row>
    <row r="12" spans="1:32" ht="15.75" thickBot="1" x14ac:dyDescent="0.3">
      <c r="B12" s="1">
        <v>4</v>
      </c>
      <c r="C12" s="16" t="s">
        <v>40</v>
      </c>
      <c r="D12" s="1">
        <v>3</v>
      </c>
      <c r="E12" s="1">
        <v>2</v>
      </c>
      <c r="F12" s="1">
        <v>2</v>
      </c>
      <c r="G12" s="71">
        <f t="shared" si="0"/>
        <v>7</v>
      </c>
      <c r="H12" s="72">
        <f t="shared" si="1"/>
        <v>2.3333333333333335</v>
      </c>
      <c r="I12" s="12" t="str">
        <f>IF(D12="","",VLOOKUP(H12,$J$95:$K$97,2,TRUE))</f>
        <v>ІІ ур</v>
      </c>
      <c r="J12" s="1">
        <v>3</v>
      </c>
      <c r="K12" s="1">
        <v>3</v>
      </c>
      <c r="L12" s="1">
        <v>2</v>
      </c>
      <c r="M12" s="1">
        <v>2</v>
      </c>
      <c r="N12" s="71">
        <f t="shared" si="2"/>
        <v>10</v>
      </c>
      <c r="O12" s="72">
        <f t="shared" si="3"/>
        <v>2.5</v>
      </c>
      <c r="P12" s="12" t="str">
        <f>IF(H12="","",VLOOKUP(O12,$J$95:$K$97,2,TRUE))</f>
        <v>ІІ ур</v>
      </c>
      <c r="Q12" s="1">
        <v>3</v>
      </c>
      <c r="R12" s="1">
        <v>3</v>
      </c>
      <c r="S12" s="1">
        <v>3</v>
      </c>
      <c r="T12" s="1">
        <v>2</v>
      </c>
      <c r="U12" s="1">
        <v>2</v>
      </c>
      <c r="V12" s="1">
        <v>3</v>
      </c>
      <c r="W12" s="1">
        <v>2</v>
      </c>
      <c r="X12" s="1">
        <v>2</v>
      </c>
      <c r="Y12" s="1">
        <v>2</v>
      </c>
      <c r="Z12" s="71">
        <f t="shared" si="4"/>
        <v>22</v>
      </c>
      <c r="AA12" s="72">
        <f t="shared" si="5"/>
        <v>2.4444444444444446</v>
      </c>
      <c r="AB12" s="12" t="str">
        <f>IF(T12="","",VLOOKUP(AA12,$J$95:$K$97,2,TRUE))</f>
        <v>ІІ ур</v>
      </c>
      <c r="AC12" s="73">
        <f t="shared" si="6"/>
        <v>39</v>
      </c>
      <c r="AD12" s="74">
        <f t="shared" si="7"/>
        <v>2.4375</v>
      </c>
      <c r="AE12" s="12" t="str">
        <f>IF(W12="","",VLOOKUP(AD12,$J$95:$K$97,2,TRUE))</f>
        <v>ІІ ур</v>
      </c>
    </row>
    <row r="13" spans="1:32" ht="15.75" thickBot="1" x14ac:dyDescent="0.3">
      <c r="B13" s="1">
        <v>5</v>
      </c>
      <c r="C13" s="16" t="s">
        <v>41</v>
      </c>
      <c r="D13" s="1">
        <v>1</v>
      </c>
      <c r="E13" s="1">
        <v>1</v>
      </c>
      <c r="F13" s="1">
        <v>1</v>
      </c>
      <c r="G13" s="71">
        <f t="shared" si="0"/>
        <v>3</v>
      </c>
      <c r="H13" s="72">
        <f t="shared" si="1"/>
        <v>1</v>
      </c>
      <c r="I13" s="12" t="str">
        <f>IF(D13="","",VLOOKUP(H13,$J$95:$K$97,2,TRUE))</f>
        <v>І ур</v>
      </c>
      <c r="J13" s="1">
        <v>1</v>
      </c>
      <c r="K13" s="1">
        <v>1</v>
      </c>
      <c r="L13" s="1">
        <v>1</v>
      </c>
      <c r="M13" s="1">
        <v>1</v>
      </c>
      <c r="N13" s="71">
        <f t="shared" si="2"/>
        <v>4</v>
      </c>
      <c r="O13" s="72">
        <f t="shared" si="3"/>
        <v>1</v>
      </c>
      <c r="P13" s="12" t="str">
        <f>IF(H13="","",VLOOKUP(O13,$J$95:$K$97,2,TRUE))</f>
        <v>І ур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71">
        <f t="shared" si="4"/>
        <v>9</v>
      </c>
      <c r="AA13" s="72">
        <f t="shared" si="5"/>
        <v>1</v>
      </c>
      <c r="AB13" s="12" t="str">
        <f>IF(T13="","",VLOOKUP(AA13,$J$95:$K$97,2,TRUE))</f>
        <v>І ур</v>
      </c>
      <c r="AC13" s="73">
        <f t="shared" si="6"/>
        <v>16</v>
      </c>
      <c r="AD13" s="74">
        <f t="shared" si="7"/>
        <v>1</v>
      </c>
      <c r="AE13" s="12" t="str">
        <f>IF(W13="","",VLOOKUP(AD13,$J$95:$K$97,2,TRUE))</f>
        <v>І ур</v>
      </c>
    </row>
    <row r="14" spans="1:32" ht="15.75" thickBot="1" x14ac:dyDescent="0.3">
      <c r="B14" s="1">
        <v>6</v>
      </c>
      <c r="C14" s="16" t="s">
        <v>42</v>
      </c>
      <c r="D14" s="1">
        <v>1</v>
      </c>
      <c r="E14" s="1">
        <v>1</v>
      </c>
      <c r="F14" s="1">
        <v>2</v>
      </c>
      <c r="G14" s="71">
        <f t="shared" si="0"/>
        <v>4</v>
      </c>
      <c r="H14" s="72">
        <f t="shared" si="1"/>
        <v>1.3333333333333333</v>
      </c>
      <c r="I14" s="12" t="str">
        <f>IF(D14="","",VLOOKUP(H14,$J$95:$K$97,2,TRUE))</f>
        <v>І ур</v>
      </c>
      <c r="J14" s="1">
        <v>2</v>
      </c>
      <c r="K14" s="1">
        <v>1</v>
      </c>
      <c r="L14" s="1">
        <v>1</v>
      </c>
      <c r="M14" s="1">
        <v>2</v>
      </c>
      <c r="N14" s="71">
        <f t="shared" si="2"/>
        <v>6</v>
      </c>
      <c r="O14" s="72">
        <f t="shared" si="3"/>
        <v>1.5</v>
      </c>
      <c r="P14" s="12" t="str">
        <f>IF(H14="","",VLOOKUP(O14,$J$95:$K$97,2,TRUE))</f>
        <v>І ур</v>
      </c>
      <c r="Q14" s="1">
        <v>1</v>
      </c>
      <c r="R14" s="1">
        <v>2</v>
      </c>
      <c r="S14" s="1">
        <v>1</v>
      </c>
      <c r="T14" s="1">
        <v>1</v>
      </c>
      <c r="U14" s="1">
        <v>2</v>
      </c>
      <c r="V14" s="1">
        <v>1</v>
      </c>
      <c r="W14" s="1">
        <v>1</v>
      </c>
      <c r="X14" s="1">
        <v>2</v>
      </c>
      <c r="Y14" s="1">
        <v>2</v>
      </c>
      <c r="Z14" s="71">
        <f t="shared" si="4"/>
        <v>13</v>
      </c>
      <c r="AA14" s="72">
        <f t="shared" si="5"/>
        <v>1.4444444444444444</v>
      </c>
      <c r="AB14" s="12" t="str">
        <f>IF(T14="","",VLOOKUP(AA14,$J$95:$K$97,2,TRUE))</f>
        <v>І ур</v>
      </c>
      <c r="AC14" s="73">
        <f t="shared" si="6"/>
        <v>23</v>
      </c>
      <c r="AD14" s="74">
        <f t="shared" si="7"/>
        <v>1.4375</v>
      </c>
      <c r="AE14" s="12" t="str">
        <f>IF(W14="","",VLOOKUP(AD14,$J$95:$K$97,2,TRUE))</f>
        <v>І ур</v>
      </c>
    </row>
    <row r="15" spans="1:32" ht="15.75" thickBot="1" x14ac:dyDescent="0.3">
      <c r="B15" s="1">
        <v>7</v>
      </c>
      <c r="C15" s="16" t="s">
        <v>43</v>
      </c>
      <c r="D15" s="1">
        <v>2</v>
      </c>
      <c r="E15" s="1">
        <v>1</v>
      </c>
      <c r="F15" s="1">
        <v>2</v>
      </c>
      <c r="G15" s="71">
        <f t="shared" si="0"/>
        <v>5</v>
      </c>
      <c r="H15" s="72">
        <f t="shared" si="1"/>
        <v>1.6666666666666667</v>
      </c>
      <c r="I15" s="12" t="str">
        <f>IF(D15="","",VLOOKUP(H15,$J$95:$K$97,2,TRUE))</f>
        <v>ІІ ур</v>
      </c>
      <c r="J15" s="1">
        <v>1</v>
      </c>
      <c r="K15" s="1">
        <v>2</v>
      </c>
      <c r="L15" s="1">
        <v>1</v>
      </c>
      <c r="M15" s="1">
        <v>2</v>
      </c>
      <c r="N15" s="71">
        <f t="shared" si="2"/>
        <v>6</v>
      </c>
      <c r="O15" s="72">
        <f t="shared" si="3"/>
        <v>1.5</v>
      </c>
      <c r="P15" s="12" t="str">
        <f>IF(H15="","",VLOOKUP(O15,$J$95:$K$97,2,TRUE))</f>
        <v>І ур</v>
      </c>
      <c r="Q15" s="1">
        <v>1</v>
      </c>
      <c r="R15" s="1">
        <v>1</v>
      </c>
      <c r="S15" s="1">
        <v>2</v>
      </c>
      <c r="T15" s="1">
        <v>1</v>
      </c>
      <c r="U15" s="1">
        <v>2</v>
      </c>
      <c r="V15" s="1">
        <v>2</v>
      </c>
      <c r="W15" s="1">
        <v>1</v>
      </c>
      <c r="X15" s="1">
        <v>2</v>
      </c>
      <c r="Y15" s="1">
        <v>2</v>
      </c>
      <c r="Z15" s="71">
        <f t="shared" si="4"/>
        <v>14</v>
      </c>
      <c r="AA15" s="72">
        <f t="shared" si="5"/>
        <v>1.5555555555555556</v>
      </c>
      <c r="AB15" s="12" t="str">
        <f>IF(T15="","",VLOOKUP(AA15,$J$95:$K$97,2,TRUE))</f>
        <v>І ур</v>
      </c>
      <c r="AC15" s="73">
        <f t="shared" si="6"/>
        <v>25</v>
      </c>
      <c r="AD15" s="74">
        <f t="shared" si="7"/>
        <v>1.5625</v>
      </c>
      <c r="AE15" s="12" t="str">
        <f>IF(W15="","",VLOOKUP(AD15,$J$95:$K$97,2,TRUE))</f>
        <v>І ур</v>
      </c>
    </row>
    <row r="16" spans="1:32" ht="15.75" thickBot="1" x14ac:dyDescent="0.3">
      <c r="B16" s="1">
        <v>8</v>
      </c>
      <c r="C16" s="16" t="s">
        <v>44</v>
      </c>
      <c r="D16" s="1">
        <v>2</v>
      </c>
      <c r="E16" s="1">
        <v>2</v>
      </c>
      <c r="F16" s="1">
        <v>1</v>
      </c>
      <c r="G16" s="71">
        <f t="shared" si="0"/>
        <v>5</v>
      </c>
      <c r="H16" s="72">
        <f t="shared" si="1"/>
        <v>1.6666666666666667</v>
      </c>
      <c r="I16" s="12" t="str">
        <f>IF(D16="","",VLOOKUP(H16,$J$95:$K$97,2,TRUE))</f>
        <v>ІІ ур</v>
      </c>
      <c r="J16" s="1">
        <v>1</v>
      </c>
      <c r="K16" s="1">
        <v>2</v>
      </c>
      <c r="L16" s="1">
        <v>2</v>
      </c>
      <c r="M16" s="1">
        <v>1</v>
      </c>
      <c r="N16" s="71">
        <f t="shared" si="2"/>
        <v>6</v>
      </c>
      <c r="O16" s="72">
        <f t="shared" si="3"/>
        <v>1.5</v>
      </c>
      <c r="P16" s="12" t="str">
        <f>IF(H16="","",VLOOKUP(O16,$J$95:$K$97,2,TRUE))</f>
        <v>І ур</v>
      </c>
      <c r="Q16" s="1">
        <v>2</v>
      </c>
      <c r="R16" s="1">
        <v>1</v>
      </c>
      <c r="S16" s="1">
        <v>2</v>
      </c>
      <c r="T16" s="1">
        <v>2</v>
      </c>
      <c r="U16" s="1">
        <v>1</v>
      </c>
      <c r="V16" s="1">
        <v>2</v>
      </c>
      <c r="W16" s="1">
        <v>2</v>
      </c>
      <c r="X16" s="1">
        <v>1</v>
      </c>
      <c r="Y16" s="1">
        <v>1</v>
      </c>
      <c r="Z16" s="71">
        <f t="shared" si="4"/>
        <v>14</v>
      </c>
      <c r="AA16" s="72">
        <f t="shared" si="5"/>
        <v>1.5555555555555556</v>
      </c>
      <c r="AB16" s="12" t="str">
        <f>IF(T16="","",VLOOKUP(AA16,$J$95:$K$97,2,TRUE))</f>
        <v>І ур</v>
      </c>
      <c r="AC16" s="73">
        <f t="shared" si="6"/>
        <v>25</v>
      </c>
      <c r="AD16" s="74">
        <f t="shared" si="7"/>
        <v>1.5625</v>
      </c>
      <c r="AE16" s="12" t="str">
        <f>IF(W16="","",VLOOKUP(AD16,$J$95:$K$97,2,TRUE))</f>
        <v>І ур</v>
      </c>
    </row>
    <row r="17" spans="2:31" ht="15.75" thickBot="1" x14ac:dyDescent="0.3">
      <c r="B17" s="1">
        <v>9</v>
      </c>
      <c r="C17" s="16" t="s">
        <v>45</v>
      </c>
      <c r="D17" s="1">
        <v>2</v>
      </c>
      <c r="E17" s="1">
        <v>2</v>
      </c>
      <c r="F17" s="1">
        <v>2</v>
      </c>
      <c r="G17" s="71">
        <f t="shared" si="0"/>
        <v>6</v>
      </c>
      <c r="H17" s="72">
        <f t="shared" si="1"/>
        <v>2</v>
      </c>
      <c r="I17" s="12" t="str">
        <f>IF(D17="","",VLOOKUP(H17,$J$95:$K$97,2,TRUE))</f>
        <v>ІІ ур</v>
      </c>
      <c r="J17" s="1">
        <v>2</v>
      </c>
      <c r="K17" s="1">
        <v>2</v>
      </c>
      <c r="L17" s="1">
        <v>2</v>
      </c>
      <c r="M17" s="1">
        <v>2</v>
      </c>
      <c r="N17" s="71">
        <f t="shared" si="2"/>
        <v>8</v>
      </c>
      <c r="O17" s="72">
        <f t="shared" si="3"/>
        <v>2</v>
      </c>
      <c r="P17" s="12" t="str">
        <f>IF(H17="","",VLOOKUP(O17,$J$95:$K$97,2,TRUE))</f>
        <v>ІІ ур</v>
      </c>
      <c r="Q17" s="1">
        <v>1</v>
      </c>
      <c r="R17" s="1">
        <v>2</v>
      </c>
      <c r="S17" s="1">
        <v>2</v>
      </c>
      <c r="T17" s="1">
        <v>2</v>
      </c>
      <c r="U17" s="1">
        <v>2</v>
      </c>
      <c r="V17" s="1">
        <v>2</v>
      </c>
      <c r="W17" s="1">
        <v>2</v>
      </c>
      <c r="X17" s="1">
        <v>2</v>
      </c>
      <c r="Y17" s="1">
        <v>2</v>
      </c>
      <c r="Z17" s="71">
        <f t="shared" si="4"/>
        <v>17</v>
      </c>
      <c r="AA17" s="72">
        <f t="shared" si="5"/>
        <v>1.8888888888888888</v>
      </c>
      <c r="AB17" s="12" t="str">
        <f>IF(T17="","",VLOOKUP(AA17,$J$95:$K$97,2,TRUE))</f>
        <v>ІІ ур</v>
      </c>
      <c r="AC17" s="73">
        <f t="shared" si="6"/>
        <v>31</v>
      </c>
      <c r="AD17" s="74">
        <f t="shared" si="7"/>
        <v>1.9375</v>
      </c>
      <c r="AE17" s="12" t="str">
        <f>IF(W17="","",VLOOKUP(AD17,$J$95:$K$97,2,TRUE))</f>
        <v>ІІ ур</v>
      </c>
    </row>
    <row r="18" spans="2:31" ht="15.75" thickBot="1" x14ac:dyDescent="0.3">
      <c r="B18" s="1">
        <v>10</v>
      </c>
      <c r="C18" s="16" t="s">
        <v>46</v>
      </c>
      <c r="D18" s="1">
        <v>1</v>
      </c>
      <c r="E18" s="1">
        <v>1</v>
      </c>
      <c r="F18" s="1">
        <v>1</v>
      </c>
      <c r="G18" s="71">
        <f t="shared" si="0"/>
        <v>3</v>
      </c>
      <c r="H18" s="72">
        <f t="shared" si="1"/>
        <v>1</v>
      </c>
      <c r="I18" s="12" t="str">
        <f>IF(D18="","",VLOOKUP(H18,$J$95:$K$97,2,TRUE))</f>
        <v>І ур</v>
      </c>
      <c r="J18" s="1">
        <v>1</v>
      </c>
      <c r="K18" s="1">
        <v>1</v>
      </c>
      <c r="L18" s="1">
        <v>1</v>
      </c>
      <c r="M18" s="1">
        <v>1</v>
      </c>
      <c r="N18" s="71">
        <f t="shared" si="2"/>
        <v>4</v>
      </c>
      <c r="O18" s="72">
        <f t="shared" si="3"/>
        <v>1</v>
      </c>
      <c r="P18" s="12" t="str">
        <f>IF(H18="","",VLOOKUP(O18,$J$95:$K$97,2,TRUE))</f>
        <v>І ур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71">
        <f t="shared" si="4"/>
        <v>9</v>
      </c>
      <c r="AA18" s="72">
        <f t="shared" si="5"/>
        <v>1</v>
      </c>
      <c r="AB18" s="12" t="str">
        <f>IF(T18="","",VLOOKUP(AA18,$J$95:$K$97,2,TRUE))</f>
        <v>І ур</v>
      </c>
      <c r="AC18" s="73">
        <f t="shared" si="6"/>
        <v>16</v>
      </c>
      <c r="AD18" s="74">
        <f t="shared" si="7"/>
        <v>1</v>
      </c>
      <c r="AE18" s="12" t="str">
        <f>IF(W18="","",VLOOKUP(AD18,$J$95:$K$97,2,TRUE))</f>
        <v>І ур</v>
      </c>
    </row>
    <row r="19" spans="2:31" ht="15.75" thickBot="1" x14ac:dyDescent="0.3">
      <c r="B19" s="1">
        <v>11</v>
      </c>
      <c r="C19" s="16" t="s">
        <v>47</v>
      </c>
      <c r="D19" s="1">
        <v>1</v>
      </c>
      <c r="E19" s="1">
        <v>2</v>
      </c>
      <c r="F19" s="1">
        <v>1</v>
      </c>
      <c r="G19" s="71">
        <f t="shared" si="0"/>
        <v>4</v>
      </c>
      <c r="H19" s="72">
        <f t="shared" si="1"/>
        <v>1.3333333333333333</v>
      </c>
      <c r="I19" s="12" t="str">
        <f>IF(D19="","",VLOOKUP(H19,$J$95:$K$97,2,TRUE))</f>
        <v>І ур</v>
      </c>
      <c r="J19" s="1">
        <v>2</v>
      </c>
      <c r="K19" s="1">
        <v>1</v>
      </c>
      <c r="L19" s="1">
        <v>2</v>
      </c>
      <c r="M19" s="1">
        <v>1</v>
      </c>
      <c r="N19" s="71">
        <f t="shared" si="2"/>
        <v>6</v>
      </c>
      <c r="O19" s="72">
        <f t="shared" si="3"/>
        <v>1.5</v>
      </c>
      <c r="P19" s="12" t="str">
        <f>IF(H19="","",VLOOKUP(O19,$J$95:$K$97,2,TRUE))</f>
        <v>І ур</v>
      </c>
      <c r="Q19" s="1">
        <v>2</v>
      </c>
      <c r="R19" s="1">
        <v>2</v>
      </c>
      <c r="S19" s="1">
        <v>1</v>
      </c>
      <c r="T19" s="1">
        <v>2</v>
      </c>
      <c r="U19" s="1">
        <v>1</v>
      </c>
      <c r="V19" s="1">
        <v>1</v>
      </c>
      <c r="W19" s="1">
        <v>2</v>
      </c>
      <c r="X19" s="1">
        <v>1</v>
      </c>
      <c r="Y19" s="1">
        <v>1</v>
      </c>
      <c r="Z19" s="71">
        <f t="shared" si="4"/>
        <v>13</v>
      </c>
      <c r="AA19" s="72">
        <f t="shared" si="5"/>
        <v>1.4444444444444444</v>
      </c>
      <c r="AB19" s="12" t="str">
        <f>IF(T19="","",VLOOKUP(AA19,$J$95:$K$97,2,TRUE))</f>
        <v>І ур</v>
      </c>
      <c r="AC19" s="73">
        <f t="shared" si="6"/>
        <v>23</v>
      </c>
      <c r="AD19" s="74">
        <f t="shared" si="7"/>
        <v>1.4375</v>
      </c>
      <c r="AE19" s="12" t="str">
        <f>IF(W19="","",VLOOKUP(AD19,$J$95:$K$97,2,TRUE))</f>
        <v>І ур</v>
      </c>
    </row>
    <row r="20" spans="2:31" ht="15.75" thickBot="1" x14ac:dyDescent="0.3">
      <c r="B20" s="1">
        <v>12</v>
      </c>
      <c r="C20" s="16" t="s">
        <v>48</v>
      </c>
      <c r="D20" s="1">
        <v>1</v>
      </c>
      <c r="E20" s="1">
        <v>1</v>
      </c>
      <c r="F20" s="1">
        <v>1</v>
      </c>
      <c r="G20" s="71">
        <f t="shared" si="0"/>
        <v>3</v>
      </c>
      <c r="H20" s="72">
        <f t="shared" si="1"/>
        <v>1</v>
      </c>
      <c r="I20" s="12" t="str">
        <f>IF(D20="","",VLOOKUP(H20,$J$95:$K$97,2,TRUE))</f>
        <v>І ур</v>
      </c>
      <c r="J20" s="1">
        <v>1</v>
      </c>
      <c r="K20" s="1">
        <v>1</v>
      </c>
      <c r="L20" s="1">
        <v>1</v>
      </c>
      <c r="M20" s="1">
        <v>1</v>
      </c>
      <c r="N20" s="71">
        <f t="shared" si="2"/>
        <v>4</v>
      </c>
      <c r="O20" s="72">
        <f t="shared" si="3"/>
        <v>1</v>
      </c>
      <c r="P20" s="12" t="str">
        <f>IF(H20="","",VLOOKUP(O20,$J$95:$K$97,2,TRUE))</f>
        <v>І ур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71">
        <f t="shared" si="4"/>
        <v>9</v>
      </c>
      <c r="AA20" s="72">
        <f t="shared" si="5"/>
        <v>1</v>
      </c>
      <c r="AB20" s="12" t="str">
        <f>IF(T20="","",VLOOKUP(AA20,$J$95:$K$97,2,TRUE))</f>
        <v>І ур</v>
      </c>
      <c r="AC20" s="73">
        <f t="shared" si="6"/>
        <v>16</v>
      </c>
      <c r="AD20" s="74">
        <f t="shared" si="7"/>
        <v>1</v>
      </c>
      <c r="AE20" s="12" t="str">
        <f>IF(W20="","",VLOOKUP(AD20,$J$95:$K$97,2,TRUE))</f>
        <v>І ур</v>
      </c>
    </row>
    <row r="21" spans="2:31" ht="15.75" thickBot="1" x14ac:dyDescent="0.3">
      <c r="B21" s="1">
        <v>13</v>
      </c>
      <c r="C21" s="16" t="s">
        <v>49</v>
      </c>
      <c r="D21" s="1">
        <v>3</v>
      </c>
      <c r="E21" s="1">
        <v>2</v>
      </c>
      <c r="F21" s="1">
        <v>2</v>
      </c>
      <c r="G21" s="71">
        <f t="shared" si="0"/>
        <v>7</v>
      </c>
      <c r="H21" s="72">
        <f t="shared" si="1"/>
        <v>2.3333333333333335</v>
      </c>
      <c r="I21" s="12" t="str">
        <f>IF(D21="","",VLOOKUP(H21,$J$95:$K$97,2,TRUE))</f>
        <v>ІІ ур</v>
      </c>
      <c r="J21" s="1">
        <v>3</v>
      </c>
      <c r="K21" s="1">
        <v>3</v>
      </c>
      <c r="L21" s="1">
        <v>2</v>
      </c>
      <c r="M21" s="1">
        <v>2</v>
      </c>
      <c r="N21" s="71">
        <f t="shared" si="2"/>
        <v>10</v>
      </c>
      <c r="O21" s="72">
        <f t="shared" si="3"/>
        <v>2.5</v>
      </c>
      <c r="P21" s="12" t="str">
        <f>IF(H21="","",VLOOKUP(O21,$J$95:$K$97,2,TRUE))</f>
        <v>ІІ ур</v>
      </c>
      <c r="Q21" s="1">
        <v>3</v>
      </c>
      <c r="R21" s="1">
        <v>3</v>
      </c>
      <c r="S21" s="1">
        <v>3</v>
      </c>
      <c r="T21" s="1">
        <v>2</v>
      </c>
      <c r="U21" s="1">
        <v>2</v>
      </c>
      <c r="V21" s="1">
        <v>3</v>
      </c>
      <c r="W21" s="1">
        <v>2</v>
      </c>
      <c r="X21" s="1">
        <v>2</v>
      </c>
      <c r="Y21" s="1">
        <v>2</v>
      </c>
      <c r="Z21" s="71">
        <f t="shared" si="4"/>
        <v>22</v>
      </c>
      <c r="AA21" s="72">
        <f t="shared" si="5"/>
        <v>2.4444444444444446</v>
      </c>
      <c r="AB21" s="12" t="str">
        <f>IF(T21="","",VLOOKUP(AA21,$J$95:$K$97,2,TRUE))</f>
        <v>ІІ ур</v>
      </c>
      <c r="AC21" s="73">
        <f t="shared" si="6"/>
        <v>39</v>
      </c>
      <c r="AD21" s="74">
        <f t="shared" si="7"/>
        <v>2.4375</v>
      </c>
      <c r="AE21" s="12" t="str">
        <f>IF(W21="","",VLOOKUP(AD21,$J$95:$K$97,2,TRUE))</f>
        <v>ІІ ур</v>
      </c>
    </row>
    <row r="22" spans="2:31" ht="15.75" thickBot="1" x14ac:dyDescent="0.3">
      <c r="B22" s="1">
        <v>14</v>
      </c>
      <c r="C22" s="16" t="s">
        <v>50</v>
      </c>
      <c r="D22" s="1">
        <v>1</v>
      </c>
      <c r="E22" s="1">
        <v>1</v>
      </c>
      <c r="F22" s="1">
        <v>2</v>
      </c>
      <c r="G22" s="71">
        <f t="shared" si="0"/>
        <v>4</v>
      </c>
      <c r="H22" s="72">
        <f t="shared" si="1"/>
        <v>1.3333333333333333</v>
      </c>
      <c r="I22" s="12" t="str">
        <f>IF(D22="","",VLOOKUP(H22,$J$95:$K$97,2,TRUE))</f>
        <v>І ур</v>
      </c>
      <c r="J22" s="1">
        <v>1</v>
      </c>
      <c r="K22" s="1">
        <v>1</v>
      </c>
      <c r="L22" s="1">
        <v>1</v>
      </c>
      <c r="M22" s="1">
        <v>2</v>
      </c>
      <c r="N22" s="71">
        <f t="shared" si="2"/>
        <v>5</v>
      </c>
      <c r="O22" s="72">
        <f t="shared" si="3"/>
        <v>1.25</v>
      </c>
      <c r="P22" s="12" t="str">
        <f>IF(H22="","",VLOOKUP(O22,$J$95:$K$97,2,TRUE))</f>
        <v>І ур</v>
      </c>
      <c r="Q22" s="1">
        <v>1</v>
      </c>
      <c r="R22" s="1">
        <v>1</v>
      </c>
      <c r="S22" s="1">
        <v>1</v>
      </c>
      <c r="T22" s="1">
        <v>1</v>
      </c>
      <c r="U22" s="1">
        <v>2</v>
      </c>
      <c r="V22" s="1">
        <v>1</v>
      </c>
      <c r="W22" s="1">
        <v>1</v>
      </c>
      <c r="X22" s="1">
        <v>2</v>
      </c>
      <c r="Y22" s="1">
        <v>2</v>
      </c>
      <c r="Z22" s="71">
        <f t="shared" si="4"/>
        <v>12</v>
      </c>
      <c r="AA22" s="72">
        <f t="shared" si="5"/>
        <v>1.3333333333333333</v>
      </c>
      <c r="AB22" s="12" t="str">
        <f>IF(T22="","",VLOOKUP(AA22,$J$95:$K$97,2,TRUE))</f>
        <v>І ур</v>
      </c>
      <c r="AC22" s="73">
        <f t="shared" si="6"/>
        <v>21</v>
      </c>
      <c r="AD22" s="74">
        <f t="shared" si="7"/>
        <v>1.3125</v>
      </c>
      <c r="AE22" s="12" t="str">
        <f>IF(W22="","",VLOOKUP(AD22,$J$95:$K$97,2,TRUE))</f>
        <v>І ур</v>
      </c>
    </row>
    <row r="23" spans="2:31" ht="15.75" thickBot="1" x14ac:dyDescent="0.3">
      <c r="B23" s="1">
        <v>15</v>
      </c>
      <c r="C23" s="16" t="s">
        <v>51</v>
      </c>
      <c r="D23" s="1">
        <v>2</v>
      </c>
      <c r="E23" s="1">
        <v>2</v>
      </c>
      <c r="F23" s="1">
        <v>1</v>
      </c>
      <c r="G23" s="71">
        <f t="shared" si="0"/>
        <v>5</v>
      </c>
      <c r="H23" s="72">
        <f t="shared" si="1"/>
        <v>1.6666666666666667</v>
      </c>
      <c r="I23" s="12" t="str">
        <f>IF(D23="","",VLOOKUP(H23,$J$95:$K$97,2,TRUE))</f>
        <v>ІІ ур</v>
      </c>
      <c r="J23" s="1">
        <v>2</v>
      </c>
      <c r="K23" s="1">
        <v>2</v>
      </c>
      <c r="L23" s="1">
        <v>2</v>
      </c>
      <c r="M23" s="1">
        <v>1</v>
      </c>
      <c r="N23" s="71">
        <f t="shared" si="2"/>
        <v>7</v>
      </c>
      <c r="O23" s="72">
        <f t="shared" si="3"/>
        <v>1.75</v>
      </c>
      <c r="P23" s="12" t="str">
        <f>IF(H23="","",VLOOKUP(O23,$J$95:$K$97,2,TRUE))</f>
        <v>ІІ ур</v>
      </c>
      <c r="Q23" s="1">
        <v>2</v>
      </c>
      <c r="R23" s="1">
        <v>2</v>
      </c>
      <c r="S23" s="1">
        <v>2</v>
      </c>
      <c r="T23" s="1">
        <v>2</v>
      </c>
      <c r="U23" s="1">
        <v>1</v>
      </c>
      <c r="V23" s="1">
        <v>2</v>
      </c>
      <c r="W23" s="1">
        <v>2</v>
      </c>
      <c r="X23" s="1">
        <v>1</v>
      </c>
      <c r="Y23" s="1">
        <v>1</v>
      </c>
      <c r="Z23" s="71">
        <f t="shared" si="4"/>
        <v>15</v>
      </c>
      <c r="AA23" s="72">
        <f t="shared" si="5"/>
        <v>1.6666666666666667</v>
      </c>
      <c r="AB23" s="12" t="str">
        <f>IF(T23="","",VLOOKUP(AA23,$J$95:$K$97,2,TRUE))</f>
        <v>ІІ ур</v>
      </c>
      <c r="AC23" s="73">
        <f t="shared" si="6"/>
        <v>27</v>
      </c>
      <c r="AD23" s="74">
        <f t="shared" si="7"/>
        <v>1.6875</v>
      </c>
      <c r="AE23" s="12" t="str">
        <f>IF(W23="","",VLOOKUP(AD23,$J$95:$K$97,2,TRUE))</f>
        <v>ІІ ур</v>
      </c>
    </row>
    <row r="24" spans="2:31" ht="15.75" thickBot="1" x14ac:dyDescent="0.3">
      <c r="B24" s="1">
        <v>16</v>
      </c>
      <c r="C24" s="16" t="s">
        <v>52</v>
      </c>
      <c r="D24" s="1">
        <v>2</v>
      </c>
      <c r="E24" s="1">
        <v>2</v>
      </c>
      <c r="F24" s="1">
        <v>1</v>
      </c>
      <c r="G24" s="71">
        <f t="shared" si="0"/>
        <v>5</v>
      </c>
      <c r="H24" s="72">
        <f t="shared" si="1"/>
        <v>1.6666666666666667</v>
      </c>
      <c r="I24" s="12" t="str">
        <f>IF(D24="","",VLOOKUP(H24,$J$95:$K$97,2,TRUE))</f>
        <v>ІІ ур</v>
      </c>
      <c r="J24" s="1">
        <v>2</v>
      </c>
      <c r="K24" s="1">
        <v>2</v>
      </c>
      <c r="L24" s="1">
        <v>2</v>
      </c>
      <c r="M24" s="1">
        <v>1</v>
      </c>
      <c r="N24" s="71">
        <f t="shared" si="2"/>
        <v>7</v>
      </c>
      <c r="O24" s="72">
        <f t="shared" si="3"/>
        <v>1.75</v>
      </c>
      <c r="P24" s="12" t="str">
        <f>IF(H24="","",VLOOKUP(O24,$J$95:$K$97,2,TRUE))</f>
        <v>ІІ ур</v>
      </c>
      <c r="Q24" s="1">
        <v>2</v>
      </c>
      <c r="R24" s="1">
        <v>2</v>
      </c>
      <c r="S24" s="1">
        <v>2</v>
      </c>
      <c r="T24" s="1">
        <v>2</v>
      </c>
      <c r="U24" s="1">
        <v>1</v>
      </c>
      <c r="V24" s="1">
        <v>2</v>
      </c>
      <c r="W24" s="1">
        <v>2</v>
      </c>
      <c r="X24" s="1">
        <v>1</v>
      </c>
      <c r="Y24" s="1">
        <v>1</v>
      </c>
      <c r="Z24" s="71">
        <f t="shared" si="4"/>
        <v>15</v>
      </c>
      <c r="AA24" s="72">
        <f t="shared" si="5"/>
        <v>1.6666666666666667</v>
      </c>
      <c r="AB24" s="12" t="str">
        <f>IF(T24="","",VLOOKUP(AA24,$J$95:$K$97,2,TRUE))</f>
        <v>ІІ ур</v>
      </c>
      <c r="AC24" s="73">
        <f t="shared" si="6"/>
        <v>27</v>
      </c>
      <c r="AD24" s="74">
        <f t="shared" si="7"/>
        <v>1.6875</v>
      </c>
      <c r="AE24" s="12" t="str">
        <f>IF(W24="","",VLOOKUP(AD24,$J$95:$K$97,2,TRUE))</f>
        <v>ІІ ур</v>
      </c>
    </row>
    <row r="25" spans="2:31" ht="15.75" thickBot="1" x14ac:dyDescent="0.3">
      <c r="B25" s="1">
        <v>17</v>
      </c>
      <c r="C25" s="16" t="s">
        <v>53</v>
      </c>
      <c r="D25" s="1">
        <v>2</v>
      </c>
      <c r="E25" s="1">
        <v>2</v>
      </c>
      <c r="F25" s="1">
        <v>1</v>
      </c>
      <c r="G25" s="71">
        <f t="shared" si="0"/>
        <v>5</v>
      </c>
      <c r="H25" s="72">
        <f t="shared" si="1"/>
        <v>1.6666666666666667</v>
      </c>
      <c r="I25" s="12" t="str">
        <f>IF(D25="","",VLOOKUP(H25,$J$95:$K$97,2,TRUE))</f>
        <v>ІІ ур</v>
      </c>
      <c r="J25" s="1">
        <v>1</v>
      </c>
      <c r="K25" s="1">
        <v>2</v>
      </c>
      <c r="L25" s="1">
        <v>2</v>
      </c>
      <c r="M25" s="1">
        <v>1</v>
      </c>
      <c r="N25" s="71">
        <f t="shared" si="2"/>
        <v>6</v>
      </c>
      <c r="O25" s="72">
        <f t="shared" si="3"/>
        <v>1.5</v>
      </c>
      <c r="P25" s="12" t="str">
        <f>IF(H25="","",VLOOKUP(O25,$J$95:$K$97,2,TRUE))</f>
        <v>І ур</v>
      </c>
      <c r="Q25" s="1">
        <v>2</v>
      </c>
      <c r="R25" s="1">
        <v>1</v>
      </c>
      <c r="S25" s="1">
        <v>2</v>
      </c>
      <c r="T25" s="1">
        <v>2</v>
      </c>
      <c r="U25" s="1">
        <v>1</v>
      </c>
      <c r="V25" s="1">
        <v>2</v>
      </c>
      <c r="W25" s="1">
        <v>2</v>
      </c>
      <c r="X25" s="1">
        <v>1</v>
      </c>
      <c r="Y25" s="1">
        <v>1</v>
      </c>
      <c r="Z25" s="71">
        <f t="shared" si="4"/>
        <v>14</v>
      </c>
      <c r="AA25" s="72">
        <f t="shared" si="5"/>
        <v>1.5555555555555556</v>
      </c>
      <c r="AB25" s="12" t="str">
        <f>IF(T25="","",VLOOKUP(AA25,$J$95:$K$97,2,TRUE))</f>
        <v>І ур</v>
      </c>
      <c r="AC25" s="73">
        <f t="shared" si="6"/>
        <v>25</v>
      </c>
      <c r="AD25" s="74">
        <f t="shared" si="7"/>
        <v>1.5625</v>
      </c>
      <c r="AE25" s="12" t="str">
        <f>IF(W25="","",VLOOKUP(AD25,$J$95:$K$97,2,TRUE))</f>
        <v>І ур</v>
      </c>
    </row>
    <row r="26" spans="2:31" ht="15.75" thickBot="1" x14ac:dyDescent="0.3">
      <c r="B26" s="1">
        <v>18</v>
      </c>
      <c r="C26" s="16" t="s">
        <v>54</v>
      </c>
      <c r="D26" s="1">
        <v>1</v>
      </c>
      <c r="E26" s="1">
        <v>2</v>
      </c>
      <c r="F26" s="1">
        <v>1</v>
      </c>
      <c r="G26" s="71">
        <f t="shared" si="0"/>
        <v>4</v>
      </c>
      <c r="H26" s="72">
        <f t="shared" si="1"/>
        <v>1.3333333333333333</v>
      </c>
      <c r="I26" s="12" t="str">
        <f>IF(D26="","",VLOOKUP(H26,$J$95:$K$97,2,TRUE))</f>
        <v>І ур</v>
      </c>
      <c r="J26" s="1">
        <v>2</v>
      </c>
      <c r="K26" s="1">
        <v>1</v>
      </c>
      <c r="L26" s="1">
        <v>2</v>
      </c>
      <c r="M26" s="1">
        <v>1</v>
      </c>
      <c r="N26" s="71">
        <f t="shared" si="2"/>
        <v>6</v>
      </c>
      <c r="O26" s="72">
        <f t="shared" si="3"/>
        <v>1.5</v>
      </c>
      <c r="P26" s="12" t="str">
        <f>IF(H26="","",VLOOKUP(O26,$J$95:$K$97,2,TRUE))</f>
        <v>І ур</v>
      </c>
      <c r="Q26" s="1">
        <v>2</v>
      </c>
      <c r="R26" s="1">
        <v>2</v>
      </c>
      <c r="S26" s="1">
        <v>1</v>
      </c>
      <c r="T26" s="1">
        <v>2</v>
      </c>
      <c r="U26" s="1">
        <v>1</v>
      </c>
      <c r="V26" s="1">
        <v>1</v>
      </c>
      <c r="W26" s="1">
        <v>2</v>
      </c>
      <c r="X26" s="1">
        <v>1</v>
      </c>
      <c r="Y26" s="1">
        <v>1</v>
      </c>
      <c r="Z26" s="71">
        <f t="shared" si="4"/>
        <v>13</v>
      </c>
      <c r="AA26" s="72">
        <f t="shared" si="5"/>
        <v>1.4444444444444444</v>
      </c>
      <c r="AB26" s="12" t="str">
        <f>IF(T26="","",VLOOKUP(AA26,$J$95:$K$97,2,TRUE))</f>
        <v>І ур</v>
      </c>
      <c r="AC26" s="73">
        <f t="shared" si="6"/>
        <v>23</v>
      </c>
      <c r="AD26" s="74">
        <f t="shared" si="7"/>
        <v>1.4375</v>
      </c>
      <c r="AE26" s="12" t="str">
        <f>IF(W26="","",VLOOKUP(AD26,$J$95:$K$97,2,TRUE))</f>
        <v>І ур</v>
      </c>
    </row>
    <row r="27" spans="2:31" ht="15.75" thickBot="1" x14ac:dyDescent="0.3">
      <c r="B27" s="1">
        <v>19</v>
      </c>
      <c r="C27" s="16" t="s">
        <v>55</v>
      </c>
      <c r="D27" s="1">
        <v>3</v>
      </c>
      <c r="E27" s="1">
        <v>3</v>
      </c>
      <c r="F27" s="1">
        <v>2</v>
      </c>
      <c r="G27" s="71">
        <f t="shared" si="0"/>
        <v>8</v>
      </c>
      <c r="H27" s="72">
        <f t="shared" si="1"/>
        <v>2.6666666666666665</v>
      </c>
      <c r="I27" s="12" t="str">
        <f>IF(D27="","",VLOOKUP(H27,$J$95:$K$97,2,TRUE))</f>
        <v>ІІІ ур</v>
      </c>
      <c r="J27" s="1">
        <v>3</v>
      </c>
      <c r="K27" s="1">
        <v>3</v>
      </c>
      <c r="L27" s="1">
        <v>3</v>
      </c>
      <c r="M27" s="1">
        <v>2</v>
      </c>
      <c r="N27" s="71">
        <f t="shared" si="2"/>
        <v>11</v>
      </c>
      <c r="O27" s="72">
        <f t="shared" si="3"/>
        <v>2.75</v>
      </c>
      <c r="P27" s="12" t="str">
        <f>IF(H27="","",VLOOKUP(O27,$J$95:$K$97,2,TRUE))</f>
        <v>ІІІ ур</v>
      </c>
      <c r="Q27" s="1">
        <v>2</v>
      </c>
      <c r="R27" s="1">
        <v>3</v>
      </c>
      <c r="S27" s="1">
        <v>3</v>
      </c>
      <c r="T27" s="1">
        <v>3</v>
      </c>
      <c r="U27" s="1">
        <v>2</v>
      </c>
      <c r="V27" s="1">
        <v>3</v>
      </c>
      <c r="W27" s="1">
        <v>3</v>
      </c>
      <c r="X27" s="1">
        <v>2</v>
      </c>
      <c r="Y27" s="1">
        <v>2</v>
      </c>
      <c r="Z27" s="71">
        <f t="shared" si="4"/>
        <v>23</v>
      </c>
      <c r="AA27" s="72">
        <f t="shared" si="5"/>
        <v>2.5555555555555554</v>
      </c>
      <c r="AB27" s="12" t="str">
        <f>IF(T27="","",VLOOKUP(AA27,$J$95:$K$97,2,TRUE))</f>
        <v>ІІ ур</v>
      </c>
      <c r="AC27" s="73">
        <f t="shared" si="6"/>
        <v>42</v>
      </c>
      <c r="AD27" s="74">
        <f t="shared" si="7"/>
        <v>2.625</v>
      </c>
      <c r="AE27" s="12" t="str">
        <f>IF(W27="","",VLOOKUP(AD27,$J$95:$K$97,2,TRUE))</f>
        <v>ІІІ ур</v>
      </c>
    </row>
    <row r="28" spans="2:31" ht="15.75" thickBot="1" x14ac:dyDescent="0.3">
      <c r="B28" s="1">
        <v>20</v>
      </c>
      <c r="C28" s="16" t="s">
        <v>56</v>
      </c>
      <c r="D28" s="1">
        <v>3</v>
      </c>
      <c r="E28" s="1">
        <v>3</v>
      </c>
      <c r="F28" s="1">
        <v>2</v>
      </c>
      <c r="G28" s="71">
        <f t="shared" si="0"/>
        <v>8</v>
      </c>
      <c r="H28" s="72">
        <f t="shared" si="1"/>
        <v>2.6666666666666665</v>
      </c>
      <c r="I28" s="12" t="str">
        <f>IF(D28="","",VLOOKUP(H28,$J$95:$K$97,2,TRUE))</f>
        <v>ІІІ ур</v>
      </c>
      <c r="J28" s="1">
        <v>3</v>
      </c>
      <c r="K28" s="1">
        <v>3</v>
      </c>
      <c r="L28" s="1">
        <v>3</v>
      </c>
      <c r="M28" s="1">
        <v>2</v>
      </c>
      <c r="N28" s="71">
        <f t="shared" si="2"/>
        <v>11</v>
      </c>
      <c r="O28" s="72">
        <f t="shared" si="3"/>
        <v>2.75</v>
      </c>
      <c r="P28" s="12" t="str">
        <f>IF(H28="","",VLOOKUP(O28,$J$95:$K$97,2,TRUE))</f>
        <v>ІІІ ур</v>
      </c>
      <c r="Q28" s="1">
        <v>2</v>
      </c>
      <c r="R28" s="1">
        <v>3</v>
      </c>
      <c r="S28" s="1">
        <v>3</v>
      </c>
      <c r="T28" s="1">
        <v>3</v>
      </c>
      <c r="U28" s="1">
        <v>2</v>
      </c>
      <c r="V28" s="1">
        <v>3</v>
      </c>
      <c r="W28" s="1">
        <v>3</v>
      </c>
      <c r="X28" s="1">
        <v>2</v>
      </c>
      <c r="Y28" s="1">
        <v>2</v>
      </c>
      <c r="Z28" s="71">
        <f t="shared" si="4"/>
        <v>23</v>
      </c>
      <c r="AA28" s="72">
        <f t="shared" si="5"/>
        <v>2.5555555555555554</v>
      </c>
      <c r="AB28" s="12" t="str">
        <f>IF(T28="","",VLOOKUP(AA28,$J$95:$K$97,2,TRUE))</f>
        <v>ІІ ур</v>
      </c>
      <c r="AC28" s="73">
        <f t="shared" si="6"/>
        <v>42</v>
      </c>
      <c r="AD28" s="74">
        <f t="shared" si="7"/>
        <v>2.625</v>
      </c>
      <c r="AE28" s="12" t="str">
        <f>IF(W28="","",VLOOKUP(AD28,$J$95:$K$97,2,TRUE))</f>
        <v>ІІІ ур</v>
      </c>
    </row>
    <row r="29" spans="2:31" x14ac:dyDescent="0.25">
      <c r="B29" s="35"/>
      <c r="C29" s="35"/>
      <c r="D29" s="32"/>
      <c r="E29" s="33"/>
      <c r="F29" s="33"/>
      <c r="G29" s="34"/>
      <c r="H29" s="1" t="s">
        <v>14</v>
      </c>
      <c r="I29" s="10" t="s">
        <v>9</v>
      </c>
      <c r="J29" s="32"/>
      <c r="K29" s="33"/>
      <c r="L29" s="33"/>
      <c r="M29" s="33"/>
      <c r="N29" s="34"/>
      <c r="O29" s="1" t="s">
        <v>14</v>
      </c>
      <c r="P29" s="10" t="s">
        <v>9</v>
      </c>
      <c r="Q29" s="32"/>
      <c r="R29" s="33"/>
      <c r="S29" s="33"/>
      <c r="T29" s="33"/>
      <c r="U29" s="33"/>
      <c r="V29" s="33"/>
      <c r="W29" s="33"/>
      <c r="X29" s="33"/>
      <c r="Y29" s="33"/>
      <c r="Z29" s="34"/>
      <c r="AA29" s="1" t="s">
        <v>14</v>
      </c>
      <c r="AB29" s="10" t="s">
        <v>9</v>
      </c>
      <c r="AC29" s="2"/>
      <c r="AD29" s="75"/>
      <c r="AE29" s="2"/>
    </row>
    <row r="30" spans="2:31" x14ac:dyDescent="0.25">
      <c r="B30" s="36"/>
      <c r="C30" s="36"/>
      <c r="D30" s="32" t="s">
        <v>117</v>
      </c>
      <c r="E30" s="33"/>
      <c r="F30" s="33"/>
      <c r="G30" s="34"/>
      <c r="H30" s="17">
        <v>20</v>
      </c>
      <c r="I30" s="17">
        <v>100</v>
      </c>
      <c r="J30" s="32" t="s">
        <v>117</v>
      </c>
      <c r="K30" s="33"/>
      <c r="L30" s="33"/>
      <c r="M30" s="33"/>
      <c r="N30" s="34"/>
      <c r="O30" s="17">
        <v>20</v>
      </c>
      <c r="P30" s="17">
        <v>100</v>
      </c>
      <c r="Q30" s="32" t="s">
        <v>117</v>
      </c>
      <c r="R30" s="33"/>
      <c r="S30" s="33"/>
      <c r="T30" s="33"/>
      <c r="U30" s="33"/>
      <c r="V30" s="33"/>
      <c r="W30" s="33"/>
      <c r="X30" s="33"/>
      <c r="Y30" s="33"/>
      <c r="Z30" s="34"/>
      <c r="AA30" s="17">
        <v>20</v>
      </c>
      <c r="AB30" s="17">
        <v>100</v>
      </c>
      <c r="AC30" s="2"/>
      <c r="AD30" s="75"/>
      <c r="AE30" s="2"/>
    </row>
    <row r="31" spans="2:31" x14ac:dyDescent="0.25">
      <c r="B31" s="36"/>
      <c r="C31" s="36"/>
      <c r="D31" s="32" t="s">
        <v>22</v>
      </c>
      <c r="E31" s="33"/>
      <c r="F31" s="33"/>
      <c r="G31" s="34"/>
      <c r="H31" s="4">
        <v>9</v>
      </c>
      <c r="I31" s="3">
        <f>(H31/H30)*100</f>
        <v>45</v>
      </c>
      <c r="J31" s="32" t="s">
        <v>22</v>
      </c>
      <c r="K31" s="33"/>
      <c r="L31" s="33"/>
      <c r="M31" s="33"/>
      <c r="N31" s="34"/>
      <c r="O31" s="4">
        <v>9</v>
      </c>
      <c r="P31" s="3">
        <f>(O31/O30)*100</f>
        <v>45</v>
      </c>
      <c r="Q31" s="32" t="s">
        <v>22</v>
      </c>
      <c r="R31" s="33"/>
      <c r="S31" s="33"/>
      <c r="T31" s="33"/>
      <c r="U31" s="33"/>
      <c r="V31" s="33"/>
      <c r="W31" s="33"/>
      <c r="X31" s="33"/>
      <c r="Y31" s="33"/>
      <c r="Z31" s="34"/>
      <c r="AA31" s="4">
        <v>13</v>
      </c>
      <c r="AB31" s="3">
        <f>(AA31/AA30)*100</f>
        <v>65</v>
      </c>
      <c r="AC31" s="2"/>
      <c r="AD31" s="75"/>
      <c r="AE31" s="2"/>
    </row>
    <row r="32" spans="2:31" x14ac:dyDescent="0.25">
      <c r="B32" s="36"/>
      <c r="C32" s="36"/>
      <c r="D32" s="32" t="s">
        <v>23</v>
      </c>
      <c r="E32" s="33"/>
      <c r="F32" s="33"/>
      <c r="G32" s="34"/>
      <c r="H32" s="4">
        <v>7</v>
      </c>
      <c r="I32" s="3">
        <f>(H32/H30)*100</f>
        <v>35</v>
      </c>
      <c r="J32" s="32" t="s">
        <v>23</v>
      </c>
      <c r="K32" s="33"/>
      <c r="L32" s="33"/>
      <c r="M32" s="33"/>
      <c r="N32" s="34"/>
      <c r="O32" s="4">
        <v>7</v>
      </c>
      <c r="P32" s="3">
        <f>(O32/O30)*100</f>
        <v>35</v>
      </c>
      <c r="Q32" s="32" t="s">
        <v>23</v>
      </c>
      <c r="R32" s="33"/>
      <c r="S32" s="33"/>
      <c r="T32" s="33"/>
      <c r="U32" s="33"/>
      <c r="V32" s="33"/>
      <c r="W32" s="33"/>
      <c r="X32" s="33"/>
      <c r="Y32" s="33"/>
      <c r="Z32" s="34"/>
      <c r="AA32" s="4">
        <v>7</v>
      </c>
      <c r="AB32" s="3">
        <f>(AA32/AA30)*100</f>
        <v>35</v>
      </c>
      <c r="AC32" s="2"/>
      <c r="AD32" s="75"/>
      <c r="AE32" s="2"/>
    </row>
    <row r="33" spans="2:31" x14ac:dyDescent="0.25">
      <c r="B33" s="36"/>
      <c r="C33" s="36"/>
      <c r="D33" s="32" t="s">
        <v>24</v>
      </c>
      <c r="E33" s="33"/>
      <c r="F33" s="33"/>
      <c r="G33" s="34"/>
      <c r="H33" s="4">
        <v>4</v>
      </c>
      <c r="I33" s="3">
        <f>(H33/H30)*100</f>
        <v>20</v>
      </c>
      <c r="J33" s="32" t="s">
        <v>24</v>
      </c>
      <c r="K33" s="33"/>
      <c r="L33" s="33"/>
      <c r="M33" s="33"/>
      <c r="N33" s="34"/>
      <c r="O33" s="4">
        <v>4</v>
      </c>
      <c r="P33" s="3">
        <f>(O33/O30)*100</f>
        <v>20</v>
      </c>
      <c r="Q33" s="32" t="s">
        <v>24</v>
      </c>
      <c r="R33" s="33"/>
      <c r="S33" s="33"/>
      <c r="T33" s="33"/>
      <c r="U33" s="33"/>
      <c r="V33" s="33"/>
      <c r="W33" s="33"/>
      <c r="X33" s="33"/>
      <c r="Y33" s="33"/>
      <c r="Z33" s="34"/>
      <c r="AA33" s="4">
        <v>0</v>
      </c>
      <c r="AB33" s="3">
        <f>(AA33/AA30)*100</f>
        <v>0</v>
      </c>
      <c r="AC33" s="2"/>
      <c r="AD33" s="75"/>
      <c r="AE33" s="2"/>
    </row>
    <row r="34" spans="2:31" x14ac:dyDescent="0.25">
      <c r="B34" s="36"/>
      <c r="C34" s="36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  <c r="AD34" s="1" t="s">
        <v>14</v>
      </c>
      <c r="AE34" s="10" t="s">
        <v>9</v>
      </c>
    </row>
    <row r="35" spans="2:31" x14ac:dyDescent="0.25">
      <c r="B35" s="36"/>
      <c r="C35" s="36"/>
      <c r="D35" s="39" t="s">
        <v>15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1"/>
      <c r="AD35" s="17">
        <v>20</v>
      </c>
      <c r="AE35" s="17">
        <v>100</v>
      </c>
    </row>
    <row r="36" spans="2:31" x14ac:dyDescent="0.25">
      <c r="B36" s="36"/>
      <c r="C36" s="36"/>
      <c r="D36" s="51" t="s">
        <v>19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4">
        <v>7</v>
      </c>
      <c r="AE36" s="3">
        <v>100</v>
      </c>
    </row>
    <row r="37" spans="2:31" x14ac:dyDescent="0.25">
      <c r="B37" s="36"/>
      <c r="C37" s="36"/>
      <c r="D37" s="51" t="s">
        <v>20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4">
        <v>9</v>
      </c>
      <c r="AE37" s="3">
        <f>(AD37/AD35)*100</f>
        <v>45</v>
      </c>
    </row>
    <row r="38" spans="2:31" x14ac:dyDescent="0.25">
      <c r="B38" s="37"/>
      <c r="C38" s="37"/>
      <c r="D38" s="51" t="s">
        <v>21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4">
        <v>4</v>
      </c>
      <c r="AE38" s="3">
        <f>(AD38/AD35)*100</f>
        <v>20</v>
      </c>
    </row>
    <row r="95" spans="10:11" x14ac:dyDescent="0.25">
      <c r="J95" s="5">
        <v>1</v>
      </c>
      <c r="K95" s="5" t="s">
        <v>16</v>
      </c>
    </row>
    <row r="96" spans="10:11" x14ac:dyDescent="0.25">
      <c r="J96" s="5">
        <v>1.6</v>
      </c>
      <c r="K96" s="5" t="s">
        <v>17</v>
      </c>
    </row>
    <row r="97" spans="10:11" x14ac:dyDescent="0.25">
      <c r="J97" s="5">
        <v>2.6</v>
      </c>
      <c r="K97" s="5" t="s">
        <v>18</v>
      </c>
    </row>
  </sheetData>
  <autoFilter ref="I2:I38"/>
  <mergeCells count="43">
    <mergeCell ref="D34:AC34"/>
    <mergeCell ref="D35:AC35"/>
    <mergeCell ref="D36:AC36"/>
    <mergeCell ref="D37:AC37"/>
    <mergeCell ref="D38:AC38"/>
    <mergeCell ref="D32:G32"/>
    <mergeCell ref="J32:N32"/>
    <mergeCell ref="Q32:Z32"/>
    <mergeCell ref="D33:G33"/>
    <mergeCell ref="J33:N33"/>
    <mergeCell ref="Q33:Z33"/>
    <mergeCell ref="D30:G30"/>
    <mergeCell ref="J30:N30"/>
    <mergeCell ref="Q30:Z30"/>
    <mergeCell ref="D31:G31"/>
    <mergeCell ref="J31:N31"/>
    <mergeCell ref="Q31:Z31"/>
    <mergeCell ref="AA7:AA8"/>
    <mergeCell ref="AB7:AB8"/>
    <mergeCell ref="AC7:AC8"/>
    <mergeCell ref="AD7:AD8"/>
    <mergeCell ref="AE7:AE8"/>
    <mergeCell ref="B29:B38"/>
    <mergeCell ref="C29:C38"/>
    <mergeCell ref="D29:G29"/>
    <mergeCell ref="J29:N29"/>
    <mergeCell ref="Q29:Z29"/>
    <mergeCell ref="J7:M7"/>
    <mergeCell ref="N7:N8"/>
    <mergeCell ref="O7:O8"/>
    <mergeCell ref="P7:P8"/>
    <mergeCell ref="Q7:Y7"/>
    <mergeCell ref="Z7:Z8"/>
    <mergeCell ref="A2:AF2"/>
    <mergeCell ref="A3:AF3"/>
    <mergeCell ref="A4:AF4"/>
    <mergeCell ref="B6:AE6"/>
    <mergeCell ref="B7:B8"/>
    <mergeCell ref="C7:C8"/>
    <mergeCell ref="D7:F7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2"/>
  <sheetViews>
    <sheetView zoomScale="30" zoomScaleNormal="30" workbookViewId="0">
      <selection activeCell="BP22" sqref="BP22"/>
    </sheetView>
  </sheetViews>
  <sheetFormatPr defaultRowHeight="15" x14ac:dyDescent="0.25"/>
  <cols>
    <col min="2" max="2" width="4.5703125" customWidth="1"/>
    <col min="3" max="3" width="36.7109375" customWidth="1"/>
    <col min="4" max="4" width="8.5703125" customWidth="1"/>
    <col min="5" max="5" width="7.85546875" customWidth="1"/>
    <col min="6" max="6" width="4.85546875" customWidth="1"/>
    <col min="7" max="7" width="4.28515625" customWidth="1"/>
    <col min="8" max="8" width="5.5703125" customWidth="1"/>
    <col min="9" max="9" width="10.28515625" customWidth="1"/>
    <col min="10" max="10" width="8.140625" customWidth="1"/>
    <col min="11" max="11" width="8.7109375" customWidth="1"/>
    <col min="12" max="12" width="11.42578125" customWidth="1"/>
    <col min="13" max="13" width="4" customWidth="1"/>
    <col min="14" max="14" width="5.7109375" customWidth="1"/>
    <col min="15" max="15" width="9.5703125" customWidth="1"/>
    <col min="16" max="16" width="6.7109375" customWidth="1"/>
    <col min="17" max="18" width="6.28515625" customWidth="1"/>
    <col min="19" max="19" width="7.28515625" customWidth="1"/>
    <col min="20" max="20" width="7.85546875" customWidth="1"/>
    <col min="21" max="21" width="5.7109375" customWidth="1"/>
    <col min="22" max="22" width="4.140625" customWidth="1"/>
    <col min="23" max="23" width="6" customWidth="1"/>
    <col min="24" max="24" width="10.7109375" customWidth="1"/>
    <col min="25" max="25" width="6.28515625" customWidth="1"/>
    <col min="26" max="26" width="7.85546875" customWidth="1"/>
    <col min="27" max="27" width="5.5703125" customWidth="1"/>
    <col min="28" max="28" width="11.85546875" customWidth="1"/>
    <col min="29" max="29" width="4.5703125" customWidth="1"/>
    <col min="30" max="30" width="6.140625" customWidth="1"/>
    <col min="31" max="31" width="9.42578125" customWidth="1"/>
    <col min="34" max="34" width="11.140625" customWidth="1"/>
  </cols>
  <sheetData>
    <row r="2" spans="1:3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x14ac:dyDescent="0.25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x14ac:dyDescent="0.25">
      <c r="A4" s="21" t="s">
        <v>141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6" spans="1:35" x14ac:dyDescent="0.25">
      <c r="B6" s="38" t="s">
        <v>119</v>
      </c>
      <c r="C6" s="38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38"/>
      <c r="AG6" s="38"/>
      <c r="AH6" s="38"/>
    </row>
    <row r="7" spans="1:35" ht="15" customHeight="1" x14ac:dyDescent="0.25">
      <c r="B7" s="44" t="s">
        <v>2</v>
      </c>
      <c r="C7" s="60" t="s">
        <v>3</v>
      </c>
      <c r="D7" s="44" t="s">
        <v>120</v>
      </c>
      <c r="E7" s="44"/>
      <c r="F7" s="44"/>
      <c r="G7" s="64" t="s">
        <v>11</v>
      </c>
      <c r="H7" s="77" t="s">
        <v>12</v>
      </c>
      <c r="I7" s="66" t="s">
        <v>13</v>
      </c>
      <c r="J7" s="47" t="s">
        <v>121</v>
      </c>
      <c r="K7" s="47"/>
      <c r="L7" s="47"/>
      <c r="M7" s="64" t="s">
        <v>11</v>
      </c>
      <c r="N7" s="77" t="s">
        <v>12</v>
      </c>
      <c r="O7" s="66" t="s">
        <v>13</v>
      </c>
      <c r="P7" s="47" t="s">
        <v>122</v>
      </c>
      <c r="Q7" s="47"/>
      <c r="R7" s="47"/>
      <c r="S7" s="47"/>
      <c r="T7" s="47"/>
      <c r="U7" s="47"/>
      <c r="V7" s="64" t="s">
        <v>11</v>
      </c>
      <c r="W7" s="77" t="s">
        <v>12</v>
      </c>
      <c r="X7" s="66" t="s">
        <v>13</v>
      </c>
      <c r="Y7" s="47" t="s">
        <v>123</v>
      </c>
      <c r="Z7" s="47"/>
      <c r="AA7" s="47"/>
      <c r="AB7" s="47"/>
      <c r="AC7" s="64" t="s">
        <v>11</v>
      </c>
      <c r="AD7" s="77" t="s">
        <v>12</v>
      </c>
      <c r="AE7" s="66" t="s">
        <v>13</v>
      </c>
      <c r="AF7" s="67" t="s">
        <v>5</v>
      </c>
      <c r="AG7" s="78" t="s">
        <v>6</v>
      </c>
      <c r="AH7" s="31" t="s">
        <v>7</v>
      </c>
    </row>
    <row r="8" spans="1:35" ht="225" customHeight="1" thickBot="1" x14ac:dyDescent="0.3">
      <c r="B8" s="44"/>
      <c r="C8" s="44"/>
      <c r="D8" s="69" t="s">
        <v>124</v>
      </c>
      <c r="E8" s="69" t="s">
        <v>125</v>
      </c>
      <c r="F8" s="69" t="s">
        <v>126</v>
      </c>
      <c r="G8" s="64"/>
      <c r="H8" s="77"/>
      <c r="I8" s="66"/>
      <c r="J8" s="69" t="s">
        <v>127</v>
      </c>
      <c r="K8" s="69" t="s">
        <v>128</v>
      </c>
      <c r="L8" s="69" t="s">
        <v>129</v>
      </c>
      <c r="M8" s="64"/>
      <c r="N8" s="77"/>
      <c r="O8" s="66"/>
      <c r="P8" s="69" t="s">
        <v>130</v>
      </c>
      <c r="Q8" s="69" t="s">
        <v>131</v>
      </c>
      <c r="R8" s="69" t="s">
        <v>132</v>
      </c>
      <c r="S8" s="69" t="s">
        <v>133</v>
      </c>
      <c r="T8" s="69" t="s">
        <v>134</v>
      </c>
      <c r="U8" s="69" t="s">
        <v>135</v>
      </c>
      <c r="V8" s="64"/>
      <c r="W8" s="77"/>
      <c r="X8" s="66"/>
      <c r="Y8" s="69" t="s">
        <v>136</v>
      </c>
      <c r="Z8" s="69" t="s">
        <v>137</v>
      </c>
      <c r="AA8" s="69" t="s">
        <v>138</v>
      </c>
      <c r="AB8" s="69" t="s">
        <v>139</v>
      </c>
      <c r="AC8" s="64"/>
      <c r="AD8" s="77"/>
      <c r="AE8" s="66"/>
      <c r="AF8" s="70"/>
      <c r="AG8" s="78"/>
      <c r="AH8" s="31"/>
    </row>
    <row r="9" spans="1:35" ht="15.75" thickBot="1" x14ac:dyDescent="0.3">
      <c r="B9" s="1">
        <v>1</v>
      </c>
      <c r="C9" s="15" t="s">
        <v>38</v>
      </c>
      <c r="D9" s="1">
        <v>1</v>
      </c>
      <c r="E9" s="1">
        <v>2</v>
      </c>
      <c r="F9" s="1">
        <v>2</v>
      </c>
      <c r="G9" s="71">
        <f>SUM(D9:F9)</f>
        <v>5</v>
      </c>
      <c r="H9" s="79">
        <f>G9/3</f>
        <v>1.6666666666666667</v>
      </c>
      <c r="I9" s="80" t="str">
        <f>IF(D9="","",VLOOKUP(H9,$J$90:$K$92,2,TRUE))</f>
        <v>ІІ ур</v>
      </c>
      <c r="J9" s="1">
        <v>1</v>
      </c>
      <c r="K9" s="1">
        <v>2</v>
      </c>
      <c r="L9" s="1">
        <v>2</v>
      </c>
      <c r="M9" s="71">
        <f>SUM(J9:L9)</f>
        <v>5</v>
      </c>
      <c r="N9" s="79">
        <f>M9/3</f>
        <v>1.6666666666666667</v>
      </c>
      <c r="O9" s="80" t="str">
        <f>IF(J9="","",VLOOKUP(N9,$J$90:$K$92,2,TRUE))</f>
        <v>ІІ ур</v>
      </c>
      <c r="P9" s="1">
        <v>1</v>
      </c>
      <c r="Q9" s="1">
        <v>2</v>
      </c>
      <c r="R9" s="1">
        <v>2</v>
      </c>
      <c r="S9" s="1">
        <v>1</v>
      </c>
      <c r="T9" s="1">
        <v>2</v>
      </c>
      <c r="U9" s="1">
        <v>2</v>
      </c>
      <c r="V9" s="71">
        <f>SUM(P9:U9)</f>
        <v>10</v>
      </c>
      <c r="W9" s="79">
        <f>V9/6</f>
        <v>1.6666666666666667</v>
      </c>
      <c r="X9" s="80" t="str">
        <f>IF(P9="","",VLOOKUP(W9,$J$90:$K$92,2,TRUE))</f>
        <v>ІІ ур</v>
      </c>
      <c r="Y9" s="1">
        <v>1</v>
      </c>
      <c r="Z9" s="1">
        <v>1</v>
      </c>
      <c r="AA9" s="1">
        <v>2</v>
      </c>
      <c r="AB9" s="1">
        <v>2</v>
      </c>
      <c r="AC9" s="71">
        <f>SUM(Y9:AB9)</f>
        <v>6</v>
      </c>
      <c r="AD9" s="79">
        <f>AC9/4</f>
        <v>1.5</v>
      </c>
      <c r="AE9" s="80" t="str">
        <f>IF(Y9="","",VLOOKUP(AD9,$J$90:$K$92,2,TRUE))</f>
        <v>І ур</v>
      </c>
      <c r="AF9" s="73">
        <f>G9+M9+V9+AC9</f>
        <v>26</v>
      </c>
      <c r="AG9" s="81">
        <f>AF9/16</f>
        <v>1.625</v>
      </c>
      <c r="AH9" s="80" t="str">
        <f>IF(AB9="","",VLOOKUP(AG9,$J$90:$K$92,2,TRUE))</f>
        <v>ІІ ур</v>
      </c>
    </row>
    <row r="10" spans="1:35" ht="15.75" thickBot="1" x14ac:dyDescent="0.3">
      <c r="B10" s="1">
        <v>2</v>
      </c>
      <c r="C10" s="18" t="s">
        <v>37</v>
      </c>
      <c r="D10" s="1">
        <v>2</v>
      </c>
      <c r="E10" s="1">
        <v>1</v>
      </c>
      <c r="F10" s="1">
        <v>2</v>
      </c>
      <c r="G10" s="71">
        <f t="shared" ref="G10:G28" si="0">SUM(D10:F10)</f>
        <v>5</v>
      </c>
      <c r="H10" s="79">
        <f t="shared" ref="H10:H28" si="1">G10/3</f>
        <v>1.6666666666666667</v>
      </c>
      <c r="I10" s="80" t="str">
        <f>IF(D10="","",VLOOKUP(H10,$J$90:$K$92,2,TRUE))</f>
        <v>ІІ ур</v>
      </c>
      <c r="J10" s="1">
        <v>2</v>
      </c>
      <c r="K10" s="1">
        <v>1</v>
      </c>
      <c r="L10" s="1">
        <v>2</v>
      </c>
      <c r="M10" s="71">
        <f t="shared" ref="M10:M28" si="2">SUM(J10:L10)</f>
        <v>5</v>
      </c>
      <c r="N10" s="79">
        <f t="shared" ref="N10:N28" si="3">M10/3</f>
        <v>1.6666666666666667</v>
      </c>
      <c r="O10" s="80" t="str">
        <f>IF(J10="","",VLOOKUP(N10,$J$90:$K$92,2,TRUE))</f>
        <v>ІІ ур</v>
      </c>
      <c r="P10" s="1">
        <v>2</v>
      </c>
      <c r="Q10" s="1">
        <v>1</v>
      </c>
      <c r="R10" s="1">
        <v>2</v>
      </c>
      <c r="S10" s="1">
        <v>2</v>
      </c>
      <c r="T10" s="1">
        <v>1</v>
      </c>
      <c r="U10" s="1">
        <v>2</v>
      </c>
      <c r="V10" s="71">
        <f t="shared" ref="V10:V28" si="4">SUM(P10:U10)</f>
        <v>10</v>
      </c>
      <c r="W10" s="79">
        <f t="shared" ref="W10:W28" si="5">V10/6</f>
        <v>1.6666666666666667</v>
      </c>
      <c r="X10" s="80" t="str">
        <f>IF(P10="","",VLOOKUP(W10,$J$90:$K$92,2,TRUE))</f>
        <v>ІІ ур</v>
      </c>
      <c r="Y10" s="1">
        <v>2</v>
      </c>
      <c r="Z10" s="1">
        <v>2</v>
      </c>
      <c r="AA10" s="1">
        <v>1</v>
      </c>
      <c r="AB10" s="1">
        <v>2</v>
      </c>
      <c r="AC10" s="71">
        <f t="shared" ref="AC10:AC28" si="6">SUM(Y10:AB10)</f>
        <v>7</v>
      </c>
      <c r="AD10" s="79">
        <f t="shared" ref="AD10:AD28" si="7">AC10/4</f>
        <v>1.75</v>
      </c>
      <c r="AE10" s="80" t="str">
        <f>IF(Y10="","",VLOOKUP(AD10,$J$90:$K$92,2,TRUE))</f>
        <v>ІІ ур</v>
      </c>
      <c r="AF10" s="73">
        <f t="shared" ref="AF10:AF28" si="8">G10+M10+V10+AC10</f>
        <v>27</v>
      </c>
      <c r="AG10" s="81">
        <f t="shared" ref="AG10:AG28" si="9">AF10/16</f>
        <v>1.6875</v>
      </c>
      <c r="AH10" s="80" t="str">
        <f>IF(AB10="","",VLOOKUP(AG10,$J$90:$K$92,2,TRUE))</f>
        <v>ІІ ур</v>
      </c>
    </row>
    <row r="11" spans="1:35" ht="15.75" thickBot="1" x14ac:dyDescent="0.3">
      <c r="B11" s="1">
        <v>3</v>
      </c>
      <c r="C11" s="18" t="s">
        <v>39</v>
      </c>
      <c r="D11" s="1">
        <v>1</v>
      </c>
      <c r="E11" s="1">
        <v>1</v>
      </c>
      <c r="F11" s="1">
        <v>1</v>
      </c>
      <c r="G11" s="71">
        <f t="shared" si="0"/>
        <v>3</v>
      </c>
      <c r="H11" s="79">
        <f t="shared" si="1"/>
        <v>1</v>
      </c>
      <c r="I11" s="80" t="str">
        <f>IF(D11="","",VLOOKUP(H11,$J$90:$K$92,2,TRUE))</f>
        <v>І ур</v>
      </c>
      <c r="J11" s="1">
        <v>1</v>
      </c>
      <c r="K11" s="1">
        <v>1</v>
      </c>
      <c r="L11" s="1">
        <v>1</v>
      </c>
      <c r="M11" s="71">
        <f t="shared" si="2"/>
        <v>3</v>
      </c>
      <c r="N11" s="79">
        <f t="shared" si="3"/>
        <v>1</v>
      </c>
      <c r="O11" s="80" t="str">
        <f>IF(J11="","",VLOOKUP(N11,$J$90:$K$92,2,TRUE))</f>
        <v>І ур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71">
        <f t="shared" si="4"/>
        <v>6</v>
      </c>
      <c r="W11" s="79">
        <f t="shared" si="5"/>
        <v>1</v>
      </c>
      <c r="X11" s="80" t="str">
        <f>IF(P11="","",VLOOKUP(W11,$J$90:$K$92,2,TRUE))</f>
        <v>І ур</v>
      </c>
      <c r="Y11" s="1">
        <v>1</v>
      </c>
      <c r="Z11" s="1">
        <v>1</v>
      </c>
      <c r="AA11" s="1">
        <v>1</v>
      </c>
      <c r="AB11" s="1">
        <v>1</v>
      </c>
      <c r="AC11" s="71">
        <f t="shared" si="6"/>
        <v>4</v>
      </c>
      <c r="AD11" s="79">
        <f t="shared" si="7"/>
        <v>1</v>
      </c>
      <c r="AE11" s="80" t="str">
        <f>IF(Y11="","",VLOOKUP(AD11,$J$90:$K$92,2,TRUE))</f>
        <v>І ур</v>
      </c>
      <c r="AF11" s="73">
        <f t="shared" si="8"/>
        <v>16</v>
      </c>
      <c r="AG11" s="81">
        <f t="shared" si="9"/>
        <v>1</v>
      </c>
      <c r="AH11" s="80" t="str">
        <f>IF(AB11="","",VLOOKUP(AG11,$J$90:$K$92,2,TRUE))</f>
        <v>І ур</v>
      </c>
    </row>
    <row r="12" spans="1:35" ht="15.75" thickBot="1" x14ac:dyDescent="0.3">
      <c r="B12" s="1">
        <v>4</v>
      </c>
      <c r="C12" s="16" t="s">
        <v>40</v>
      </c>
      <c r="D12" s="1">
        <v>3</v>
      </c>
      <c r="E12" s="1">
        <v>3</v>
      </c>
      <c r="F12" s="1">
        <v>3</v>
      </c>
      <c r="G12" s="71">
        <f t="shared" si="0"/>
        <v>9</v>
      </c>
      <c r="H12" s="79">
        <f t="shared" si="1"/>
        <v>3</v>
      </c>
      <c r="I12" s="80" t="str">
        <f>IF(D12="","",VLOOKUP(H12,$J$90:$K$92,2,TRUE))</f>
        <v>ІІІ ур</v>
      </c>
      <c r="J12" s="1">
        <v>3</v>
      </c>
      <c r="K12" s="1">
        <v>3</v>
      </c>
      <c r="L12" s="1">
        <v>3</v>
      </c>
      <c r="M12" s="71">
        <f t="shared" si="2"/>
        <v>9</v>
      </c>
      <c r="N12" s="79">
        <f t="shared" si="3"/>
        <v>3</v>
      </c>
      <c r="O12" s="80" t="str">
        <f>IF(J12="","",VLOOKUP(N12,$J$90:$K$92,2,TRUE))</f>
        <v>ІІІ ур</v>
      </c>
      <c r="P12" s="1">
        <v>3</v>
      </c>
      <c r="Q12" s="1">
        <v>3</v>
      </c>
      <c r="R12" s="1">
        <v>3</v>
      </c>
      <c r="S12" s="1">
        <v>3</v>
      </c>
      <c r="T12" s="1">
        <v>3</v>
      </c>
      <c r="U12" s="1">
        <v>3</v>
      </c>
      <c r="V12" s="71">
        <f t="shared" si="4"/>
        <v>18</v>
      </c>
      <c r="W12" s="79">
        <f t="shared" si="5"/>
        <v>3</v>
      </c>
      <c r="X12" s="80" t="str">
        <f>IF(P12="","",VLOOKUP(W12,$J$90:$K$92,2,TRUE))</f>
        <v>ІІІ ур</v>
      </c>
      <c r="Y12" s="1">
        <v>3</v>
      </c>
      <c r="Z12" s="1">
        <v>3</v>
      </c>
      <c r="AA12" s="1">
        <v>3</v>
      </c>
      <c r="AB12" s="1">
        <v>3</v>
      </c>
      <c r="AC12" s="71">
        <f t="shared" si="6"/>
        <v>12</v>
      </c>
      <c r="AD12" s="79">
        <f t="shared" si="7"/>
        <v>3</v>
      </c>
      <c r="AE12" s="80" t="str">
        <f>IF(Y12="","",VLOOKUP(AD12,$J$90:$K$92,2,TRUE))</f>
        <v>ІІІ ур</v>
      </c>
      <c r="AF12" s="73">
        <f t="shared" si="8"/>
        <v>48</v>
      </c>
      <c r="AG12" s="81">
        <f t="shared" si="9"/>
        <v>3</v>
      </c>
      <c r="AH12" s="80" t="str">
        <f>IF(AB12="","",VLOOKUP(AG12,$J$90:$K$92,2,TRUE))</f>
        <v>ІІІ ур</v>
      </c>
    </row>
    <row r="13" spans="1:35" ht="15.75" thickBot="1" x14ac:dyDescent="0.3">
      <c r="B13" s="1">
        <v>5</v>
      </c>
      <c r="C13" s="16" t="s">
        <v>41</v>
      </c>
      <c r="D13" s="1">
        <v>1</v>
      </c>
      <c r="E13" s="1">
        <v>1</v>
      </c>
      <c r="F13" s="1">
        <v>1</v>
      </c>
      <c r="G13" s="71">
        <f t="shared" si="0"/>
        <v>3</v>
      </c>
      <c r="H13" s="79">
        <f t="shared" si="1"/>
        <v>1</v>
      </c>
      <c r="I13" s="80" t="str">
        <f>IF(D13="","",VLOOKUP(H13,$J$90:$K$92,2,TRUE))</f>
        <v>І ур</v>
      </c>
      <c r="J13" s="1">
        <v>1</v>
      </c>
      <c r="K13" s="1">
        <v>1</v>
      </c>
      <c r="L13" s="1">
        <v>1</v>
      </c>
      <c r="M13" s="71">
        <f t="shared" si="2"/>
        <v>3</v>
      </c>
      <c r="N13" s="79">
        <f t="shared" si="3"/>
        <v>1</v>
      </c>
      <c r="O13" s="80" t="str">
        <f>IF(J13="","",VLOOKUP(N13,$J$90:$K$92,2,TRUE))</f>
        <v>І ур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71">
        <f t="shared" si="4"/>
        <v>6</v>
      </c>
      <c r="W13" s="79">
        <f t="shared" si="5"/>
        <v>1</v>
      </c>
      <c r="X13" s="80" t="str">
        <f>IF(P13="","",VLOOKUP(W13,$J$90:$K$92,2,TRUE))</f>
        <v>І ур</v>
      </c>
      <c r="Y13" s="1">
        <v>1</v>
      </c>
      <c r="Z13" s="1">
        <v>1</v>
      </c>
      <c r="AA13" s="1">
        <v>1</v>
      </c>
      <c r="AB13" s="1">
        <v>1</v>
      </c>
      <c r="AC13" s="71">
        <f t="shared" si="6"/>
        <v>4</v>
      </c>
      <c r="AD13" s="79">
        <f t="shared" si="7"/>
        <v>1</v>
      </c>
      <c r="AE13" s="80" t="str">
        <f>IF(Y13="","",VLOOKUP(AD13,$J$90:$K$92,2,TRUE))</f>
        <v>І ур</v>
      </c>
      <c r="AF13" s="73">
        <f t="shared" si="8"/>
        <v>16</v>
      </c>
      <c r="AG13" s="81">
        <f t="shared" si="9"/>
        <v>1</v>
      </c>
      <c r="AH13" s="80" t="str">
        <f>IF(AB13="","",VLOOKUP(AG13,$J$90:$K$92,2,TRUE))</f>
        <v>І ур</v>
      </c>
    </row>
    <row r="14" spans="1:35" ht="15.75" thickBot="1" x14ac:dyDescent="0.3">
      <c r="B14" s="1">
        <v>6</v>
      </c>
      <c r="C14" s="16" t="s">
        <v>42</v>
      </c>
      <c r="D14" s="1">
        <v>1</v>
      </c>
      <c r="E14" s="1">
        <v>2</v>
      </c>
      <c r="F14" s="1">
        <v>1</v>
      </c>
      <c r="G14" s="71">
        <f t="shared" si="0"/>
        <v>4</v>
      </c>
      <c r="H14" s="79">
        <f t="shared" si="1"/>
        <v>1.3333333333333333</v>
      </c>
      <c r="I14" s="80" t="str">
        <f>IF(D14="","",VLOOKUP(H14,$J$90:$K$92,2,TRUE))</f>
        <v>І ур</v>
      </c>
      <c r="J14" s="1">
        <v>1</v>
      </c>
      <c r="K14" s="1">
        <v>2</v>
      </c>
      <c r="L14" s="1">
        <v>1</v>
      </c>
      <c r="M14" s="71">
        <f t="shared" si="2"/>
        <v>4</v>
      </c>
      <c r="N14" s="79">
        <f t="shared" si="3"/>
        <v>1.3333333333333333</v>
      </c>
      <c r="O14" s="80" t="str">
        <f>IF(J14="","",VLOOKUP(N14,$J$90:$K$92,2,TRUE))</f>
        <v>І ур</v>
      </c>
      <c r="P14" s="1">
        <v>1</v>
      </c>
      <c r="Q14" s="1">
        <v>2</v>
      </c>
      <c r="R14" s="1">
        <v>1</v>
      </c>
      <c r="S14" s="1">
        <v>1</v>
      </c>
      <c r="T14" s="1">
        <v>2</v>
      </c>
      <c r="U14" s="1">
        <v>1</v>
      </c>
      <c r="V14" s="71">
        <f t="shared" si="4"/>
        <v>8</v>
      </c>
      <c r="W14" s="79">
        <f t="shared" si="5"/>
        <v>1.3333333333333333</v>
      </c>
      <c r="X14" s="80" t="str">
        <f>IF(P14="","",VLOOKUP(W14,$J$90:$K$92,2,TRUE))</f>
        <v>І ур</v>
      </c>
      <c r="Y14" s="1">
        <v>1</v>
      </c>
      <c r="Z14" s="1">
        <v>1</v>
      </c>
      <c r="AA14" s="1">
        <v>2</v>
      </c>
      <c r="AB14" s="1">
        <v>1</v>
      </c>
      <c r="AC14" s="71">
        <f t="shared" si="6"/>
        <v>5</v>
      </c>
      <c r="AD14" s="79">
        <f t="shared" si="7"/>
        <v>1.25</v>
      </c>
      <c r="AE14" s="80" t="str">
        <f>IF(Y14="","",VLOOKUP(AD14,$J$90:$K$92,2,TRUE))</f>
        <v>І ур</v>
      </c>
      <c r="AF14" s="73">
        <f t="shared" si="8"/>
        <v>21</v>
      </c>
      <c r="AG14" s="81">
        <f t="shared" si="9"/>
        <v>1.3125</v>
      </c>
      <c r="AH14" s="80" t="str">
        <f>IF(AB14="","",VLOOKUP(AG14,$J$90:$K$92,2,TRUE))</f>
        <v>І ур</v>
      </c>
    </row>
    <row r="15" spans="1:35" ht="15.75" thickBot="1" x14ac:dyDescent="0.3">
      <c r="B15" s="1">
        <v>7</v>
      </c>
      <c r="C15" s="16" t="s">
        <v>43</v>
      </c>
      <c r="D15" s="1">
        <v>1</v>
      </c>
      <c r="E15" s="1">
        <v>1</v>
      </c>
      <c r="F15" s="1">
        <v>2</v>
      </c>
      <c r="G15" s="71">
        <f t="shared" si="0"/>
        <v>4</v>
      </c>
      <c r="H15" s="79">
        <f t="shared" si="1"/>
        <v>1.3333333333333333</v>
      </c>
      <c r="I15" s="80" t="str">
        <f>IF(D15="","",VLOOKUP(H15,$J$90:$K$92,2,TRUE))</f>
        <v>І ур</v>
      </c>
      <c r="J15" s="1">
        <v>1</v>
      </c>
      <c r="K15" s="1">
        <v>1</v>
      </c>
      <c r="L15" s="1">
        <v>2</v>
      </c>
      <c r="M15" s="71">
        <f t="shared" si="2"/>
        <v>4</v>
      </c>
      <c r="N15" s="79">
        <f t="shared" si="3"/>
        <v>1.3333333333333333</v>
      </c>
      <c r="O15" s="80" t="str">
        <f>IF(J15="","",VLOOKUP(N15,$J$90:$K$92,2,TRUE))</f>
        <v>І ур</v>
      </c>
      <c r="P15" s="1">
        <v>1</v>
      </c>
      <c r="Q15" s="1">
        <v>1</v>
      </c>
      <c r="R15" s="1">
        <v>2</v>
      </c>
      <c r="S15" s="1">
        <v>1</v>
      </c>
      <c r="T15" s="1">
        <v>1</v>
      </c>
      <c r="U15" s="1">
        <v>2</v>
      </c>
      <c r="V15" s="71">
        <f t="shared" si="4"/>
        <v>8</v>
      </c>
      <c r="W15" s="79">
        <f t="shared" si="5"/>
        <v>1.3333333333333333</v>
      </c>
      <c r="X15" s="80" t="str">
        <f>IF(P15="","",VLOOKUP(W15,$J$90:$K$92,2,TRUE))</f>
        <v>І ур</v>
      </c>
      <c r="Y15" s="1">
        <v>1</v>
      </c>
      <c r="Z15" s="1">
        <v>1</v>
      </c>
      <c r="AA15" s="1">
        <v>1</v>
      </c>
      <c r="AB15" s="1">
        <v>2</v>
      </c>
      <c r="AC15" s="71">
        <f t="shared" si="6"/>
        <v>5</v>
      </c>
      <c r="AD15" s="79">
        <f t="shared" si="7"/>
        <v>1.25</v>
      </c>
      <c r="AE15" s="80" t="str">
        <f>IF(Y15="","",VLOOKUP(AD15,$J$90:$K$92,2,TRUE))</f>
        <v>І ур</v>
      </c>
      <c r="AF15" s="73">
        <f t="shared" si="8"/>
        <v>21</v>
      </c>
      <c r="AG15" s="81">
        <f t="shared" si="9"/>
        <v>1.3125</v>
      </c>
      <c r="AH15" s="80" t="str">
        <f>IF(AB15="","",VLOOKUP(AG15,$J$90:$K$92,2,TRUE))</f>
        <v>І ур</v>
      </c>
    </row>
    <row r="16" spans="1:35" ht="15.75" thickBot="1" x14ac:dyDescent="0.3">
      <c r="B16" s="1">
        <v>8</v>
      </c>
      <c r="C16" s="16" t="s">
        <v>44</v>
      </c>
      <c r="D16" s="1">
        <v>2</v>
      </c>
      <c r="E16" s="1">
        <v>1</v>
      </c>
      <c r="F16" s="1">
        <v>2</v>
      </c>
      <c r="G16" s="71">
        <f t="shared" si="0"/>
        <v>5</v>
      </c>
      <c r="H16" s="79">
        <f t="shared" si="1"/>
        <v>1.6666666666666667</v>
      </c>
      <c r="I16" s="80" t="str">
        <f>IF(D16="","",VLOOKUP(H16,$J$90:$K$92,2,TRUE))</f>
        <v>ІІ ур</v>
      </c>
      <c r="J16" s="1">
        <v>2</v>
      </c>
      <c r="K16" s="1">
        <v>1</v>
      </c>
      <c r="L16" s="1">
        <v>2</v>
      </c>
      <c r="M16" s="71">
        <f t="shared" si="2"/>
        <v>5</v>
      </c>
      <c r="N16" s="79">
        <f t="shared" si="3"/>
        <v>1.6666666666666667</v>
      </c>
      <c r="O16" s="80" t="str">
        <f>IF(J16="","",VLOOKUP(N16,$J$90:$K$92,2,TRUE))</f>
        <v>ІІ ур</v>
      </c>
      <c r="P16" s="1">
        <v>2</v>
      </c>
      <c r="Q16" s="1">
        <v>1</v>
      </c>
      <c r="R16" s="1">
        <v>2</v>
      </c>
      <c r="S16" s="1">
        <v>2</v>
      </c>
      <c r="T16" s="1">
        <v>1</v>
      </c>
      <c r="U16" s="1">
        <v>2</v>
      </c>
      <c r="V16" s="71">
        <f t="shared" si="4"/>
        <v>10</v>
      </c>
      <c r="W16" s="79">
        <f t="shared" si="5"/>
        <v>1.6666666666666667</v>
      </c>
      <c r="X16" s="80" t="str">
        <f>IF(P16="","",VLOOKUP(W16,$J$90:$K$92,2,TRUE))</f>
        <v>ІІ ур</v>
      </c>
      <c r="Y16" s="1">
        <v>2</v>
      </c>
      <c r="Z16" s="1">
        <v>2</v>
      </c>
      <c r="AA16" s="1">
        <v>1</v>
      </c>
      <c r="AB16" s="1">
        <v>2</v>
      </c>
      <c r="AC16" s="71">
        <f t="shared" si="6"/>
        <v>7</v>
      </c>
      <c r="AD16" s="79">
        <f t="shared" si="7"/>
        <v>1.75</v>
      </c>
      <c r="AE16" s="80" t="str">
        <f>IF(Y16="","",VLOOKUP(AD16,$J$90:$K$92,2,TRUE))</f>
        <v>ІІ ур</v>
      </c>
      <c r="AF16" s="73">
        <f t="shared" si="8"/>
        <v>27</v>
      </c>
      <c r="AG16" s="81">
        <f t="shared" si="9"/>
        <v>1.6875</v>
      </c>
      <c r="AH16" s="80" t="str">
        <f>IF(AB16="","",VLOOKUP(AG16,$J$90:$K$92,2,TRUE))</f>
        <v>ІІ ур</v>
      </c>
    </row>
    <row r="17" spans="2:34" ht="15.75" thickBot="1" x14ac:dyDescent="0.3">
      <c r="B17" s="1">
        <v>9</v>
      </c>
      <c r="C17" s="16" t="s">
        <v>45</v>
      </c>
      <c r="D17" s="1">
        <v>1</v>
      </c>
      <c r="E17" s="1">
        <v>2</v>
      </c>
      <c r="F17" s="1">
        <v>2</v>
      </c>
      <c r="G17" s="71">
        <f t="shared" si="0"/>
        <v>5</v>
      </c>
      <c r="H17" s="79">
        <f t="shared" si="1"/>
        <v>1.6666666666666667</v>
      </c>
      <c r="I17" s="80" t="str">
        <f>IF(D17="","",VLOOKUP(H17,$J$90:$K$92,2,TRUE))</f>
        <v>ІІ ур</v>
      </c>
      <c r="J17" s="1">
        <v>1</v>
      </c>
      <c r="K17" s="1">
        <v>2</v>
      </c>
      <c r="L17" s="1">
        <v>2</v>
      </c>
      <c r="M17" s="71">
        <f t="shared" si="2"/>
        <v>5</v>
      </c>
      <c r="N17" s="79">
        <f t="shared" si="3"/>
        <v>1.6666666666666667</v>
      </c>
      <c r="O17" s="80" t="str">
        <f>IF(J17="","",VLOOKUP(N17,$J$90:$K$92,2,TRUE))</f>
        <v>ІІ ур</v>
      </c>
      <c r="P17" s="1">
        <v>1</v>
      </c>
      <c r="Q17" s="1">
        <v>2</v>
      </c>
      <c r="R17" s="1">
        <v>2</v>
      </c>
      <c r="S17" s="1">
        <v>1</v>
      </c>
      <c r="T17" s="1">
        <v>2</v>
      </c>
      <c r="U17" s="1">
        <v>2</v>
      </c>
      <c r="V17" s="71">
        <f t="shared" si="4"/>
        <v>10</v>
      </c>
      <c r="W17" s="79">
        <f t="shared" si="5"/>
        <v>1.6666666666666667</v>
      </c>
      <c r="X17" s="80" t="str">
        <f>IF(P17="","",VLOOKUP(W17,$J$90:$K$92,2,TRUE))</f>
        <v>ІІ ур</v>
      </c>
      <c r="Y17" s="1">
        <v>1</v>
      </c>
      <c r="Z17" s="1">
        <v>1</v>
      </c>
      <c r="AA17" s="1">
        <v>2</v>
      </c>
      <c r="AB17" s="1">
        <v>2</v>
      </c>
      <c r="AC17" s="71">
        <f t="shared" si="6"/>
        <v>6</v>
      </c>
      <c r="AD17" s="79">
        <f t="shared" si="7"/>
        <v>1.5</v>
      </c>
      <c r="AE17" s="80" t="str">
        <f>IF(Y17="","",VLOOKUP(AD17,$J$90:$K$92,2,TRUE))</f>
        <v>І ур</v>
      </c>
      <c r="AF17" s="73">
        <f t="shared" si="8"/>
        <v>26</v>
      </c>
      <c r="AG17" s="81">
        <f t="shared" si="9"/>
        <v>1.625</v>
      </c>
      <c r="AH17" s="80" t="str">
        <f>IF(AB17="","",VLOOKUP(AG17,$J$90:$K$92,2,TRUE))</f>
        <v>ІІ ур</v>
      </c>
    </row>
    <row r="18" spans="2:34" ht="15.75" thickBot="1" x14ac:dyDescent="0.3">
      <c r="B18" s="1">
        <v>10</v>
      </c>
      <c r="C18" s="16" t="s">
        <v>46</v>
      </c>
      <c r="D18" s="1">
        <v>1</v>
      </c>
      <c r="E18" s="1">
        <v>1</v>
      </c>
      <c r="F18" s="1">
        <v>1</v>
      </c>
      <c r="G18" s="71">
        <f t="shared" si="0"/>
        <v>3</v>
      </c>
      <c r="H18" s="79">
        <f t="shared" si="1"/>
        <v>1</v>
      </c>
      <c r="I18" s="80" t="str">
        <f>IF(D18="","",VLOOKUP(H18,$J$90:$K$92,2,TRUE))</f>
        <v>І ур</v>
      </c>
      <c r="J18" s="1">
        <v>1</v>
      </c>
      <c r="K18" s="1">
        <v>1</v>
      </c>
      <c r="L18" s="1">
        <v>1</v>
      </c>
      <c r="M18" s="71">
        <f t="shared" si="2"/>
        <v>3</v>
      </c>
      <c r="N18" s="79">
        <f t="shared" si="3"/>
        <v>1</v>
      </c>
      <c r="O18" s="80" t="str">
        <f>IF(J18="","",VLOOKUP(N18,$J$90:$K$92,2,TRUE))</f>
        <v>І ур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71">
        <f t="shared" si="4"/>
        <v>6</v>
      </c>
      <c r="W18" s="79">
        <f t="shared" si="5"/>
        <v>1</v>
      </c>
      <c r="X18" s="80" t="str">
        <f>IF(P18="","",VLOOKUP(W18,$J$90:$K$92,2,TRUE))</f>
        <v>І ур</v>
      </c>
      <c r="Y18" s="1">
        <v>1</v>
      </c>
      <c r="Z18" s="1">
        <v>1</v>
      </c>
      <c r="AA18" s="1">
        <v>1</v>
      </c>
      <c r="AB18" s="1">
        <v>1</v>
      </c>
      <c r="AC18" s="71">
        <f t="shared" si="6"/>
        <v>4</v>
      </c>
      <c r="AD18" s="79">
        <f t="shared" si="7"/>
        <v>1</v>
      </c>
      <c r="AE18" s="80" t="str">
        <f>IF(Y18="","",VLOOKUP(AD18,$J$90:$K$92,2,TRUE))</f>
        <v>І ур</v>
      </c>
      <c r="AF18" s="73">
        <f t="shared" si="8"/>
        <v>16</v>
      </c>
      <c r="AG18" s="81">
        <f t="shared" si="9"/>
        <v>1</v>
      </c>
      <c r="AH18" s="80" t="str">
        <f>IF(AB18="","",VLOOKUP(AG18,$J$90:$K$92,2,TRUE))</f>
        <v>І ур</v>
      </c>
    </row>
    <row r="19" spans="2:34" ht="15.75" thickBot="1" x14ac:dyDescent="0.3">
      <c r="B19" s="1">
        <v>11</v>
      </c>
      <c r="C19" s="16" t="s">
        <v>47</v>
      </c>
      <c r="D19" s="1">
        <v>2</v>
      </c>
      <c r="E19" s="1">
        <v>2</v>
      </c>
      <c r="F19" s="1">
        <v>1</v>
      </c>
      <c r="G19" s="71">
        <f t="shared" si="0"/>
        <v>5</v>
      </c>
      <c r="H19" s="79">
        <f t="shared" si="1"/>
        <v>1.6666666666666667</v>
      </c>
      <c r="I19" s="80" t="str">
        <f>IF(D19="","",VLOOKUP(H19,$J$90:$K$92,2,TRUE))</f>
        <v>ІІ ур</v>
      </c>
      <c r="J19" s="1">
        <v>2</v>
      </c>
      <c r="K19" s="1">
        <v>2</v>
      </c>
      <c r="L19" s="1">
        <v>1</v>
      </c>
      <c r="M19" s="71">
        <f t="shared" si="2"/>
        <v>5</v>
      </c>
      <c r="N19" s="79">
        <f t="shared" si="3"/>
        <v>1.6666666666666667</v>
      </c>
      <c r="O19" s="80" t="str">
        <f>IF(J19="","",VLOOKUP(N19,$J$90:$K$92,2,TRUE))</f>
        <v>ІІ ур</v>
      </c>
      <c r="P19" s="1">
        <v>2</v>
      </c>
      <c r="Q19" s="1">
        <v>2</v>
      </c>
      <c r="R19" s="1">
        <v>1</v>
      </c>
      <c r="S19" s="1">
        <v>2</v>
      </c>
      <c r="T19" s="1">
        <v>2</v>
      </c>
      <c r="U19" s="1">
        <v>1</v>
      </c>
      <c r="V19" s="71">
        <f t="shared" si="4"/>
        <v>10</v>
      </c>
      <c r="W19" s="79">
        <f t="shared" si="5"/>
        <v>1.6666666666666667</v>
      </c>
      <c r="X19" s="80" t="str">
        <f>IF(P19="","",VLOOKUP(W19,$J$90:$K$92,2,TRUE))</f>
        <v>ІІ ур</v>
      </c>
      <c r="Y19" s="1">
        <v>2</v>
      </c>
      <c r="Z19" s="1">
        <v>2</v>
      </c>
      <c r="AA19" s="1">
        <v>2</v>
      </c>
      <c r="AB19" s="1">
        <v>1</v>
      </c>
      <c r="AC19" s="71">
        <f t="shared" si="6"/>
        <v>7</v>
      </c>
      <c r="AD19" s="79">
        <f t="shared" si="7"/>
        <v>1.75</v>
      </c>
      <c r="AE19" s="80" t="str">
        <f>IF(Y19="","",VLOOKUP(AD19,$J$90:$K$92,2,TRUE))</f>
        <v>ІІ ур</v>
      </c>
      <c r="AF19" s="73">
        <f t="shared" si="8"/>
        <v>27</v>
      </c>
      <c r="AG19" s="81">
        <f t="shared" si="9"/>
        <v>1.6875</v>
      </c>
      <c r="AH19" s="80" t="str">
        <f>IF(AB19="","",VLOOKUP(AG19,$J$90:$K$92,2,TRUE))</f>
        <v>ІІ ур</v>
      </c>
    </row>
    <row r="20" spans="2:34" ht="15.75" thickBot="1" x14ac:dyDescent="0.3">
      <c r="B20" s="1">
        <v>12</v>
      </c>
      <c r="C20" s="16" t="s">
        <v>48</v>
      </c>
      <c r="D20" s="1">
        <v>1</v>
      </c>
      <c r="E20" s="1">
        <v>1</v>
      </c>
      <c r="F20" s="1">
        <v>1</v>
      </c>
      <c r="G20" s="71">
        <f t="shared" si="0"/>
        <v>3</v>
      </c>
      <c r="H20" s="79">
        <f t="shared" si="1"/>
        <v>1</v>
      </c>
      <c r="I20" s="80" t="str">
        <f>IF(D20="","",VLOOKUP(H20,$J$90:$K$92,2,TRUE))</f>
        <v>І ур</v>
      </c>
      <c r="J20" s="1">
        <v>1</v>
      </c>
      <c r="K20" s="1">
        <v>1</v>
      </c>
      <c r="L20" s="1">
        <v>1</v>
      </c>
      <c r="M20" s="71">
        <f t="shared" si="2"/>
        <v>3</v>
      </c>
      <c r="N20" s="79">
        <f t="shared" si="3"/>
        <v>1</v>
      </c>
      <c r="O20" s="80" t="str">
        <f>IF(J20="","",VLOOKUP(N20,$J$90:$K$92,2,TRUE))</f>
        <v>І ур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71">
        <f t="shared" si="4"/>
        <v>6</v>
      </c>
      <c r="W20" s="79">
        <f t="shared" si="5"/>
        <v>1</v>
      </c>
      <c r="X20" s="80" t="str">
        <f>IF(P20="","",VLOOKUP(W20,$J$90:$K$92,2,TRUE))</f>
        <v>І ур</v>
      </c>
      <c r="Y20" s="1">
        <v>1</v>
      </c>
      <c r="Z20" s="1">
        <v>1</v>
      </c>
      <c r="AA20" s="1">
        <v>1</v>
      </c>
      <c r="AB20" s="1">
        <v>1</v>
      </c>
      <c r="AC20" s="71">
        <f t="shared" si="6"/>
        <v>4</v>
      </c>
      <c r="AD20" s="79">
        <f t="shared" si="7"/>
        <v>1</v>
      </c>
      <c r="AE20" s="80" t="str">
        <f>IF(Y20="","",VLOOKUP(AD20,$J$90:$K$92,2,TRUE))</f>
        <v>І ур</v>
      </c>
      <c r="AF20" s="73">
        <f t="shared" si="8"/>
        <v>16</v>
      </c>
      <c r="AG20" s="81">
        <f t="shared" si="9"/>
        <v>1</v>
      </c>
      <c r="AH20" s="80" t="str">
        <f>IF(AB20="","",VLOOKUP(AG20,$J$90:$K$92,2,TRUE))</f>
        <v>І ур</v>
      </c>
    </row>
    <row r="21" spans="2:34" ht="15.75" thickBot="1" x14ac:dyDescent="0.3">
      <c r="B21" s="1">
        <v>13</v>
      </c>
      <c r="C21" s="16" t="s">
        <v>49</v>
      </c>
      <c r="D21" s="1">
        <v>3</v>
      </c>
      <c r="E21" s="1">
        <v>3</v>
      </c>
      <c r="F21" s="1">
        <v>3</v>
      </c>
      <c r="G21" s="71">
        <f t="shared" si="0"/>
        <v>9</v>
      </c>
      <c r="H21" s="79">
        <f t="shared" si="1"/>
        <v>3</v>
      </c>
      <c r="I21" s="80" t="str">
        <f>IF(D21="","",VLOOKUP(H21,$J$90:$K$92,2,TRUE))</f>
        <v>ІІІ ур</v>
      </c>
      <c r="J21" s="1">
        <v>3</v>
      </c>
      <c r="K21" s="1">
        <v>3</v>
      </c>
      <c r="L21" s="1">
        <v>3</v>
      </c>
      <c r="M21" s="71">
        <f t="shared" si="2"/>
        <v>9</v>
      </c>
      <c r="N21" s="79">
        <f t="shared" si="3"/>
        <v>3</v>
      </c>
      <c r="O21" s="80" t="str">
        <f>IF(J21="","",VLOOKUP(N21,$J$90:$K$92,2,TRUE))</f>
        <v>ІІІ ур</v>
      </c>
      <c r="P21" s="1">
        <v>3</v>
      </c>
      <c r="Q21" s="1">
        <v>3</v>
      </c>
      <c r="R21" s="1">
        <v>3</v>
      </c>
      <c r="S21" s="1">
        <v>3</v>
      </c>
      <c r="T21" s="1">
        <v>3</v>
      </c>
      <c r="U21" s="1">
        <v>3</v>
      </c>
      <c r="V21" s="71">
        <f t="shared" si="4"/>
        <v>18</v>
      </c>
      <c r="W21" s="79">
        <f t="shared" si="5"/>
        <v>3</v>
      </c>
      <c r="X21" s="80" t="str">
        <f>IF(P21="","",VLOOKUP(W21,$J$90:$K$92,2,TRUE))</f>
        <v>ІІІ ур</v>
      </c>
      <c r="Y21" s="1">
        <v>3</v>
      </c>
      <c r="Z21" s="1">
        <v>3</v>
      </c>
      <c r="AA21" s="1">
        <v>3</v>
      </c>
      <c r="AB21" s="1">
        <v>3</v>
      </c>
      <c r="AC21" s="71">
        <f t="shared" si="6"/>
        <v>12</v>
      </c>
      <c r="AD21" s="79">
        <f t="shared" si="7"/>
        <v>3</v>
      </c>
      <c r="AE21" s="80" t="str">
        <f>IF(Y21="","",VLOOKUP(AD21,$J$90:$K$92,2,TRUE))</f>
        <v>ІІІ ур</v>
      </c>
      <c r="AF21" s="73">
        <f t="shared" si="8"/>
        <v>48</v>
      </c>
      <c r="AG21" s="81">
        <f t="shared" si="9"/>
        <v>3</v>
      </c>
      <c r="AH21" s="80" t="str">
        <f>IF(AB21="","",VLOOKUP(AG21,$J$90:$K$92,2,TRUE))</f>
        <v>ІІІ ур</v>
      </c>
    </row>
    <row r="22" spans="2:34" ht="15.75" thickBot="1" x14ac:dyDescent="0.3">
      <c r="B22" s="1">
        <v>14</v>
      </c>
      <c r="C22" s="16" t="s">
        <v>50</v>
      </c>
      <c r="D22" s="1">
        <v>1</v>
      </c>
      <c r="E22" s="1">
        <v>1</v>
      </c>
      <c r="F22" s="1">
        <v>1</v>
      </c>
      <c r="G22" s="71">
        <f t="shared" si="0"/>
        <v>3</v>
      </c>
      <c r="H22" s="79">
        <f t="shared" si="1"/>
        <v>1</v>
      </c>
      <c r="I22" s="80" t="str">
        <f>IF(D22="","",VLOOKUP(H22,$J$90:$K$92,2,TRUE))</f>
        <v>І ур</v>
      </c>
      <c r="J22" s="1">
        <v>1</v>
      </c>
      <c r="K22" s="1">
        <v>1</v>
      </c>
      <c r="L22" s="1">
        <v>1</v>
      </c>
      <c r="M22" s="71">
        <f t="shared" si="2"/>
        <v>3</v>
      </c>
      <c r="N22" s="79">
        <f t="shared" si="3"/>
        <v>1</v>
      </c>
      <c r="O22" s="80" t="str">
        <f>IF(J22="","",VLOOKUP(N22,$J$90:$K$92,2,TRUE))</f>
        <v>І ур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71">
        <f t="shared" si="4"/>
        <v>6</v>
      </c>
      <c r="W22" s="79">
        <f t="shared" si="5"/>
        <v>1</v>
      </c>
      <c r="X22" s="80" t="str">
        <f>IF(P22="","",VLOOKUP(W22,$J$90:$K$92,2,TRUE))</f>
        <v>І ур</v>
      </c>
      <c r="Y22" s="1">
        <v>1</v>
      </c>
      <c r="Z22" s="1">
        <v>1</v>
      </c>
      <c r="AA22" s="1">
        <v>1</v>
      </c>
      <c r="AB22" s="1">
        <v>1</v>
      </c>
      <c r="AC22" s="71">
        <f t="shared" si="6"/>
        <v>4</v>
      </c>
      <c r="AD22" s="79">
        <f t="shared" si="7"/>
        <v>1</v>
      </c>
      <c r="AE22" s="80" t="str">
        <f>IF(Y22="","",VLOOKUP(AD22,$J$90:$K$92,2,TRUE))</f>
        <v>І ур</v>
      </c>
      <c r="AF22" s="73">
        <f t="shared" si="8"/>
        <v>16</v>
      </c>
      <c r="AG22" s="81">
        <f t="shared" si="9"/>
        <v>1</v>
      </c>
      <c r="AH22" s="80" t="str">
        <f>IF(AB22="","",VLOOKUP(AG22,$J$90:$K$92,2,TRUE))</f>
        <v>І ур</v>
      </c>
    </row>
    <row r="23" spans="2:34" ht="15.75" thickBot="1" x14ac:dyDescent="0.3">
      <c r="B23" s="1">
        <v>15</v>
      </c>
      <c r="C23" s="16" t="s">
        <v>51</v>
      </c>
      <c r="D23" s="1">
        <v>2</v>
      </c>
      <c r="E23" s="1">
        <v>2</v>
      </c>
      <c r="F23" s="1">
        <v>2</v>
      </c>
      <c r="G23" s="71">
        <f t="shared" si="0"/>
        <v>6</v>
      </c>
      <c r="H23" s="79">
        <f t="shared" si="1"/>
        <v>2</v>
      </c>
      <c r="I23" s="80" t="str">
        <f>IF(D23="","",VLOOKUP(H23,$J$90:$K$92,2,TRUE))</f>
        <v>ІІ ур</v>
      </c>
      <c r="J23" s="1">
        <v>2</v>
      </c>
      <c r="K23" s="1">
        <v>2</v>
      </c>
      <c r="L23" s="1">
        <v>2</v>
      </c>
      <c r="M23" s="71">
        <f t="shared" si="2"/>
        <v>6</v>
      </c>
      <c r="N23" s="79">
        <f t="shared" si="3"/>
        <v>2</v>
      </c>
      <c r="O23" s="80" t="str">
        <f>IF(J23="","",VLOOKUP(N23,$J$90:$K$92,2,TRUE))</f>
        <v>ІІ ур</v>
      </c>
      <c r="P23" s="1">
        <v>2</v>
      </c>
      <c r="Q23" s="1">
        <v>2</v>
      </c>
      <c r="R23" s="1">
        <v>2</v>
      </c>
      <c r="S23" s="1">
        <v>2</v>
      </c>
      <c r="T23" s="1">
        <v>2</v>
      </c>
      <c r="U23" s="1">
        <v>2</v>
      </c>
      <c r="V23" s="71">
        <f t="shared" si="4"/>
        <v>12</v>
      </c>
      <c r="W23" s="79">
        <f t="shared" si="5"/>
        <v>2</v>
      </c>
      <c r="X23" s="80" t="str">
        <f>IF(P23="","",VLOOKUP(W23,$J$90:$K$92,2,TRUE))</f>
        <v>ІІ ур</v>
      </c>
      <c r="Y23" s="1">
        <v>2</v>
      </c>
      <c r="Z23" s="1">
        <v>2</v>
      </c>
      <c r="AA23" s="1">
        <v>2</v>
      </c>
      <c r="AB23" s="1">
        <v>2</v>
      </c>
      <c r="AC23" s="71">
        <f t="shared" si="6"/>
        <v>8</v>
      </c>
      <c r="AD23" s="79">
        <f t="shared" si="7"/>
        <v>2</v>
      </c>
      <c r="AE23" s="80" t="str">
        <f>IF(Y23="","",VLOOKUP(AD23,$J$90:$K$92,2,TRUE))</f>
        <v>ІІ ур</v>
      </c>
      <c r="AF23" s="73">
        <f t="shared" si="8"/>
        <v>32</v>
      </c>
      <c r="AG23" s="81">
        <f t="shared" si="9"/>
        <v>2</v>
      </c>
      <c r="AH23" s="80" t="str">
        <f>IF(AB23="","",VLOOKUP(AG23,$J$90:$K$92,2,TRUE))</f>
        <v>ІІ ур</v>
      </c>
    </row>
    <row r="24" spans="2:34" ht="15.75" thickBot="1" x14ac:dyDescent="0.3">
      <c r="B24" s="1">
        <v>16</v>
      </c>
      <c r="C24" s="16" t="s">
        <v>52</v>
      </c>
      <c r="D24" s="1">
        <v>2</v>
      </c>
      <c r="E24" s="1">
        <v>2</v>
      </c>
      <c r="F24" s="1">
        <v>2</v>
      </c>
      <c r="G24" s="71">
        <f t="shared" si="0"/>
        <v>6</v>
      </c>
      <c r="H24" s="79">
        <f t="shared" si="1"/>
        <v>2</v>
      </c>
      <c r="I24" s="80" t="str">
        <f>IF(D24="","",VLOOKUP(H24,$J$90:$K$92,2,TRUE))</f>
        <v>ІІ ур</v>
      </c>
      <c r="J24" s="1">
        <v>2</v>
      </c>
      <c r="K24" s="1">
        <v>2</v>
      </c>
      <c r="L24" s="1">
        <v>2</v>
      </c>
      <c r="M24" s="71">
        <f t="shared" si="2"/>
        <v>6</v>
      </c>
      <c r="N24" s="79">
        <f t="shared" si="3"/>
        <v>2</v>
      </c>
      <c r="O24" s="80" t="str">
        <f>IF(J24="","",VLOOKUP(N24,$J$90:$K$92,2,TRUE))</f>
        <v>ІІ ур</v>
      </c>
      <c r="P24" s="1">
        <v>2</v>
      </c>
      <c r="Q24" s="1">
        <v>2</v>
      </c>
      <c r="R24" s="1">
        <v>2</v>
      </c>
      <c r="S24" s="1">
        <v>2</v>
      </c>
      <c r="T24" s="1">
        <v>2</v>
      </c>
      <c r="U24" s="1">
        <v>2</v>
      </c>
      <c r="V24" s="71">
        <f t="shared" si="4"/>
        <v>12</v>
      </c>
      <c r="W24" s="79">
        <f t="shared" si="5"/>
        <v>2</v>
      </c>
      <c r="X24" s="80" t="str">
        <f>IF(P24="","",VLOOKUP(W24,$J$90:$K$92,2,TRUE))</f>
        <v>ІІ ур</v>
      </c>
      <c r="Y24" s="1">
        <v>2</v>
      </c>
      <c r="Z24" s="1">
        <v>2</v>
      </c>
      <c r="AA24" s="1">
        <v>2</v>
      </c>
      <c r="AB24" s="1">
        <v>2</v>
      </c>
      <c r="AC24" s="71">
        <f t="shared" si="6"/>
        <v>8</v>
      </c>
      <c r="AD24" s="79">
        <f t="shared" si="7"/>
        <v>2</v>
      </c>
      <c r="AE24" s="80" t="str">
        <f>IF(Y24="","",VLOOKUP(AD24,$J$90:$K$92,2,TRUE))</f>
        <v>ІІ ур</v>
      </c>
      <c r="AF24" s="73">
        <f t="shared" si="8"/>
        <v>32</v>
      </c>
      <c r="AG24" s="81">
        <f t="shared" si="9"/>
        <v>2</v>
      </c>
      <c r="AH24" s="80" t="str">
        <f>IF(AB24="","",VLOOKUP(AG24,$J$90:$K$92,2,TRUE))</f>
        <v>ІІ ур</v>
      </c>
    </row>
    <row r="25" spans="2:34" ht="15.75" thickBot="1" x14ac:dyDescent="0.3">
      <c r="B25" s="1">
        <v>17</v>
      </c>
      <c r="C25" s="16" t="s">
        <v>53</v>
      </c>
      <c r="D25" s="1">
        <v>2</v>
      </c>
      <c r="E25" s="1">
        <v>1</v>
      </c>
      <c r="F25" s="1">
        <v>2</v>
      </c>
      <c r="G25" s="71">
        <f t="shared" si="0"/>
        <v>5</v>
      </c>
      <c r="H25" s="79">
        <f t="shared" si="1"/>
        <v>1.6666666666666667</v>
      </c>
      <c r="I25" s="80" t="str">
        <f>IF(D25="","",VLOOKUP(H25,$J$90:$K$92,2,TRUE))</f>
        <v>ІІ ур</v>
      </c>
      <c r="J25" s="1">
        <v>2</v>
      </c>
      <c r="K25" s="1">
        <v>1</v>
      </c>
      <c r="L25" s="1">
        <v>2</v>
      </c>
      <c r="M25" s="71">
        <f t="shared" si="2"/>
        <v>5</v>
      </c>
      <c r="N25" s="79">
        <f t="shared" si="3"/>
        <v>1.6666666666666667</v>
      </c>
      <c r="O25" s="80" t="str">
        <f>IF(J25="","",VLOOKUP(N25,$J$90:$K$92,2,TRUE))</f>
        <v>ІІ ур</v>
      </c>
      <c r="P25" s="1">
        <v>2</v>
      </c>
      <c r="Q25" s="1">
        <v>1</v>
      </c>
      <c r="R25" s="1">
        <v>2</v>
      </c>
      <c r="S25" s="1">
        <v>2</v>
      </c>
      <c r="T25" s="1">
        <v>1</v>
      </c>
      <c r="U25" s="1">
        <v>2</v>
      </c>
      <c r="V25" s="71">
        <f t="shared" si="4"/>
        <v>10</v>
      </c>
      <c r="W25" s="79">
        <f t="shared" si="5"/>
        <v>1.6666666666666667</v>
      </c>
      <c r="X25" s="80" t="str">
        <f>IF(P25="","",VLOOKUP(W25,$J$90:$K$92,2,TRUE))</f>
        <v>ІІ ур</v>
      </c>
      <c r="Y25" s="1">
        <v>2</v>
      </c>
      <c r="Z25" s="1">
        <v>2</v>
      </c>
      <c r="AA25" s="1">
        <v>1</v>
      </c>
      <c r="AB25" s="1">
        <v>2</v>
      </c>
      <c r="AC25" s="71">
        <f t="shared" si="6"/>
        <v>7</v>
      </c>
      <c r="AD25" s="79">
        <f t="shared" si="7"/>
        <v>1.75</v>
      </c>
      <c r="AE25" s="80" t="str">
        <f>IF(Y25="","",VLOOKUP(AD25,$J$90:$K$92,2,TRUE))</f>
        <v>ІІ ур</v>
      </c>
      <c r="AF25" s="73">
        <f t="shared" si="8"/>
        <v>27</v>
      </c>
      <c r="AG25" s="81">
        <f t="shared" si="9"/>
        <v>1.6875</v>
      </c>
      <c r="AH25" s="80" t="str">
        <f>IF(AB25="","",VLOOKUP(AG25,$J$90:$K$92,2,TRUE))</f>
        <v>ІІ ур</v>
      </c>
    </row>
    <row r="26" spans="2:34" ht="15.75" thickBot="1" x14ac:dyDescent="0.3">
      <c r="B26" s="1">
        <v>18</v>
      </c>
      <c r="C26" s="16" t="s">
        <v>54</v>
      </c>
      <c r="D26" s="1">
        <v>2</v>
      </c>
      <c r="E26" s="1">
        <v>2</v>
      </c>
      <c r="F26" s="1">
        <v>1</v>
      </c>
      <c r="G26" s="71">
        <f t="shared" si="0"/>
        <v>5</v>
      </c>
      <c r="H26" s="79">
        <f t="shared" si="1"/>
        <v>1.6666666666666667</v>
      </c>
      <c r="I26" s="80" t="str">
        <f>IF(D26="","",VLOOKUP(H26,$J$90:$K$92,2,TRUE))</f>
        <v>ІІ ур</v>
      </c>
      <c r="J26" s="1">
        <v>2</v>
      </c>
      <c r="K26" s="1">
        <v>2</v>
      </c>
      <c r="L26" s="1">
        <v>1</v>
      </c>
      <c r="M26" s="71">
        <f t="shared" si="2"/>
        <v>5</v>
      </c>
      <c r="N26" s="79">
        <f t="shared" si="3"/>
        <v>1.6666666666666667</v>
      </c>
      <c r="O26" s="80" t="str">
        <f>IF(J26="","",VLOOKUP(N26,$J$90:$K$92,2,TRUE))</f>
        <v>ІІ ур</v>
      </c>
      <c r="P26" s="1">
        <v>2</v>
      </c>
      <c r="Q26" s="1">
        <v>2</v>
      </c>
      <c r="R26" s="1">
        <v>1</v>
      </c>
      <c r="S26" s="1">
        <v>2</v>
      </c>
      <c r="T26" s="1">
        <v>2</v>
      </c>
      <c r="U26" s="1">
        <v>1</v>
      </c>
      <c r="V26" s="71">
        <f t="shared" si="4"/>
        <v>10</v>
      </c>
      <c r="W26" s="79">
        <f t="shared" si="5"/>
        <v>1.6666666666666667</v>
      </c>
      <c r="X26" s="80" t="str">
        <f>IF(P26="","",VLOOKUP(W26,$J$90:$K$92,2,TRUE))</f>
        <v>ІІ ур</v>
      </c>
      <c r="Y26" s="1">
        <v>2</v>
      </c>
      <c r="Z26" s="1">
        <v>2</v>
      </c>
      <c r="AA26" s="1">
        <v>2</v>
      </c>
      <c r="AB26" s="1">
        <v>1</v>
      </c>
      <c r="AC26" s="71">
        <f t="shared" si="6"/>
        <v>7</v>
      </c>
      <c r="AD26" s="79">
        <f t="shared" si="7"/>
        <v>1.75</v>
      </c>
      <c r="AE26" s="80" t="str">
        <f>IF(Y26="","",VLOOKUP(AD26,$J$90:$K$92,2,TRUE))</f>
        <v>ІІ ур</v>
      </c>
      <c r="AF26" s="73">
        <f t="shared" si="8"/>
        <v>27</v>
      </c>
      <c r="AG26" s="81">
        <f t="shared" si="9"/>
        <v>1.6875</v>
      </c>
      <c r="AH26" s="80" t="str">
        <f>IF(AB26="","",VLOOKUP(AG26,$J$90:$K$92,2,TRUE))</f>
        <v>ІІ ур</v>
      </c>
    </row>
    <row r="27" spans="2:34" ht="15.75" thickBot="1" x14ac:dyDescent="0.3">
      <c r="B27" s="1">
        <v>19</v>
      </c>
      <c r="C27" s="16" t="s">
        <v>55</v>
      </c>
      <c r="D27" s="1">
        <v>2</v>
      </c>
      <c r="E27" s="1">
        <v>3</v>
      </c>
      <c r="F27" s="1">
        <v>3</v>
      </c>
      <c r="G27" s="71">
        <f t="shared" si="0"/>
        <v>8</v>
      </c>
      <c r="H27" s="79">
        <f t="shared" si="1"/>
        <v>2.6666666666666665</v>
      </c>
      <c r="I27" s="80" t="str">
        <f>IF(D27="","",VLOOKUP(H27,$J$90:$K$92,2,TRUE))</f>
        <v>ІІІ ур</v>
      </c>
      <c r="J27" s="1">
        <v>2</v>
      </c>
      <c r="K27" s="1">
        <v>3</v>
      </c>
      <c r="L27" s="1">
        <v>3</v>
      </c>
      <c r="M27" s="71">
        <f t="shared" si="2"/>
        <v>8</v>
      </c>
      <c r="N27" s="79">
        <f t="shared" si="3"/>
        <v>2.6666666666666665</v>
      </c>
      <c r="O27" s="80" t="str">
        <f>IF(J27="","",VLOOKUP(N27,$J$90:$K$92,2,TRUE))</f>
        <v>ІІІ ур</v>
      </c>
      <c r="P27" s="1">
        <v>2</v>
      </c>
      <c r="Q27" s="1">
        <v>3</v>
      </c>
      <c r="R27" s="1">
        <v>3</v>
      </c>
      <c r="S27" s="1">
        <v>2</v>
      </c>
      <c r="T27" s="1">
        <v>3</v>
      </c>
      <c r="U27" s="1">
        <v>3</v>
      </c>
      <c r="V27" s="71">
        <f t="shared" si="4"/>
        <v>16</v>
      </c>
      <c r="W27" s="79">
        <f t="shared" si="5"/>
        <v>2.6666666666666665</v>
      </c>
      <c r="X27" s="80" t="str">
        <f>IF(P27="","",VLOOKUP(W27,$J$90:$K$92,2,TRUE))</f>
        <v>ІІІ ур</v>
      </c>
      <c r="Y27" s="1">
        <v>2</v>
      </c>
      <c r="Z27" s="1">
        <v>2</v>
      </c>
      <c r="AA27" s="1">
        <v>3</v>
      </c>
      <c r="AB27" s="1">
        <v>3</v>
      </c>
      <c r="AC27" s="71">
        <f t="shared" si="6"/>
        <v>10</v>
      </c>
      <c r="AD27" s="79">
        <f t="shared" si="7"/>
        <v>2.5</v>
      </c>
      <c r="AE27" s="80" t="str">
        <f>IF(Y27="","",VLOOKUP(AD27,$J$90:$K$92,2,TRUE))</f>
        <v>ІІ ур</v>
      </c>
      <c r="AF27" s="73">
        <f t="shared" si="8"/>
        <v>42</v>
      </c>
      <c r="AG27" s="81">
        <f t="shared" si="9"/>
        <v>2.625</v>
      </c>
      <c r="AH27" s="80" t="str">
        <f>IF(AB27="","",VLOOKUP(AG27,$J$90:$K$92,2,TRUE))</f>
        <v>ІІІ ур</v>
      </c>
    </row>
    <row r="28" spans="2:34" ht="15.75" thickBot="1" x14ac:dyDescent="0.3">
      <c r="B28" s="1">
        <v>20</v>
      </c>
      <c r="C28" s="16" t="s">
        <v>56</v>
      </c>
      <c r="D28" s="1">
        <v>2</v>
      </c>
      <c r="E28" s="1">
        <v>3</v>
      </c>
      <c r="F28" s="1">
        <v>3</v>
      </c>
      <c r="G28" s="71">
        <f t="shared" si="0"/>
        <v>8</v>
      </c>
      <c r="H28" s="79">
        <f t="shared" si="1"/>
        <v>2.6666666666666665</v>
      </c>
      <c r="I28" s="80" t="str">
        <f>IF(D28="","",VLOOKUP(H28,$J$90:$K$92,2,TRUE))</f>
        <v>ІІІ ур</v>
      </c>
      <c r="J28" s="1">
        <v>2</v>
      </c>
      <c r="K28" s="1">
        <v>3</v>
      </c>
      <c r="L28" s="1">
        <v>3</v>
      </c>
      <c r="M28" s="71">
        <f t="shared" si="2"/>
        <v>8</v>
      </c>
      <c r="N28" s="79">
        <f t="shared" si="3"/>
        <v>2.6666666666666665</v>
      </c>
      <c r="O28" s="80" t="str">
        <f>IF(J28="","",VLOOKUP(N28,$J$90:$K$92,2,TRUE))</f>
        <v>ІІІ ур</v>
      </c>
      <c r="P28" s="1">
        <v>2</v>
      </c>
      <c r="Q28" s="1">
        <v>3</v>
      </c>
      <c r="R28" s="1">
        <v>3</v>
      </c>
      <c r="S28" s="1">
        <v>2</v>
      </c>
      <c r="T28" s="1">
        <v>3</v>
      </c>
      <c r="U28" s="1">
        <v>3</v>
      </c>
      <c r="V28" s="71">
        <f t="shared" si="4"/>
        <v>16</v>
      </c>
      <c r="W28" s="79">
        <f t="shared" si="5"/>
        <v>2.6666666666666665</v>
      </c>
      <c r="X28" s="80" t="str">
        <f>IF(P28="","",VLOOKUP(W28,$J$90:$K$92,2,TRUE))</f>
        <v>ІІІ ур</v>
      </c>
      <c r="Y28" s="1">
        <v>2</v>
      </c>
      <c r="Z28" s="1">
        <v>2</v>
      </c>
      <c r="AA28" s="1">
        <v>3</v>
      </c>
      <c r="AB28" s="1">
        <v>3</v>
      </c>
      <c r="AC28" s="71">
        <f t="shared" si="6"/>
        <v>10</v>
      </c>
      <c r="AD28" s="79">
        <f t="shared" si="7"/>
        <v>2.5</v>
      </c>
      <c r="AE28" s="80" t="str">
        <f>IF(Y28="","",VLOOKUP(AD28,$J$90:$K$92,2,TRUE))</f>
        <v>ІІ ур</v>
      </c>
      <c r="AF28" s="73">
        <f t="shared" si="8"/>
        <v>42</v>
      </c>
      <c r="AG28" s="81">
        <f t="shared" si="9"/>
        <v>2.625</v>
      </c>
      <c r="AH28" s="80" t="str">
        <f>IF(AB28="","",VLOOKUP(AG28,$J$90:$K$92,2,TRUE))</f>
        <v>ІІІ ур</v>
      </c>
    </row>
    <row r="29" spans="2:34" x14ac:dyDescent="0.25">
      <c r="B29" s="35"/>
      <c r="C29" s="35"/>
      <c r="D29" s="32"/>
      <c r="E29" s="33"/>
      <c r="F29" s="33"/>
      <c r="G29" s="34"/>
      <c r="H29" s="1" t="s">
        <v>14</v>
      </c>
      <c r="I29" s="10" t="s">
        <v>9</v>
      </c>
      <c r="J29" s="32"/>
      <c r="K29" s="33"/>
      <c r="L29" s="33"/>
      <c r="M29" s="34"/>
      <c r="N29" s="1" t="s">
        <v>14</v>
      </c>
      <c r="O29" s="10" t="s">
        <v>9</v>
      </c>
      <c r="P29" s="32"/>
      <c r="Q29" s="33"/>
      <c r="R29" s="33"/>
      <c r="S29" s="33"/>
      <c r="T29" s="33"/>
      <c r="U29" s="33"/>
      <c r="V29" s="34"/>
      <c r="W29" s="1" t="s">
        <v>14</v>
      </c>
      <c r="X29" s="10" t="s">
        <v>9</v>
      </c>
      <c r="Y29" s="32"/>
      <c r="Z29" s="33"/>
      <c r="AA29" s="33"/>
      <c r="AB29" s="33"/>
      <c r="AC29" s="34"/>
      <c r="AD29" s="1" t="s">
        <v>14</v>
      </c>
      <c r="AE29" s="10" t="s">
        <v>9</v>
      </c>
      <c r="AF29" s="2"/>
      <c r="AG29" s="2"/>
      <c r="AH29" s="2"/>
    </row>
    <row r="30" spans="2:34" x14ac:dyDescent="0.25">
      <c r="B30" s="36"/>
      <c r="C30" s="36"/>
      <c r="D30" s="32" t="s">
        <v>117</v>
      </c>
      <c r="E30" s="33"/>
      <c r="F30" s="33"/>
      <c r="G30" s="34"/>
      <c r="H30" s="17">
        <v>20</v>
      </c>
      <c r="I30" s="17">
        <v>100</v>
      </c>
      <c r="J30" s="32" t="s">
        <v>117</v>
      </c>
      <c r="K30" s="33"/>
      <c r="L30" s="33"/>
      <c r="M30" s="34"/>
      <c r="N30" s="17">
        <v>20</v>
      </c>
      <c r="O30" s="17">
        <v>100</v>
      </c>
      <c r="P30" s="32" t="s">
        <v>117</v>
      </c>
      <c r="Q30" s="33"/>
      <c r="R30" s="33"/>
      <c r="S30" s="33"/>
      <c r="T30" s="33"/>
      <c r="U30" s="33"/>
      <c r="V30" s="34"/>
      <c r="W30" s="17">
        <v>20</v>
      </c>
      <c r="X30" s="17">
        <v>100</v>
      </c>
      <c r="Y30" s="32" t="s">
        <v>117</v>
      </c>
      <c r="Z30" s="33"/>
      <c r="AA30" s="33"/>
      <c r="AB30" s="33"/>
      <c r="AC30" s="34"/>
      <c r="AD30" s="17">
        <v>20</v>
      </c>
      <c r="AE30" s="17">
        <v>100</v>
      </c>
      <c r="AF30" s="2"/>
      <c r="AG30" s="2"/>
      <c r="AH30" s="2"/>
    </row>
    <row r="31" spans="2:34" x14ac:dyDescent="0.25">
      <c r="B31" s="36"/>
      <c r="C31" s="36"/>
      <c r="D31" s="32" t="s">
        <v>22</v>
      </c>
      <c r="E31" s="33"/>
      <c r="F31" s="33"/>
      <c r="G31" s="34"/>
      <c r="H31" s="4">
        <v>7</v>
      </c>
      <c r="I31" s="3">
        <f>(H31/H30)*100</f>
        <v>35</v>
      </c>
      <c r="J31" s="32" t="s">
        <v>22</v>
      </c>
      <c r="K31" s="33"/>
      <c r="L31" s="33"/>
      <c r="M31" s="34"/>
      <c r="N31" s="4">
        <v>7</v>
      </c>
      <c r="O31" s="3">
        <f>(N31/N30)*100</f>
        <v>35</v>
      </c>
      <c r="P31" s="32" t="s">
        <v>22</v>
      </c>
      <c r="Q31" s="33"/>
      <c r="R31" s="33"/>
      <c r="S31" s="33"/>
      <c r="T31" s="33"/>
      <c r="U31" s="33"/>
      <c r="V31" s="34"/>
      <c r="W31" s="4">
        <v>7</v>
      </c>
      <c r="X31" s="3">
        <f>(W31/W30)*100</f>
        <v>35</v>
      </c>
      <c r="Y31" s="32" t="s">
        <v>22</v>
      </c>
      <c r="Z31" s="33"/>
      <c r="AA31" s="33"/>
      <c r="AB31" s="33"/>
      <c r="AC31" s="34"/>
      <c r="AD31" s="4">
        <v>10</v>
      </c>
      <c r="AE31" s="3">
        <v>50</v>
      </c>
      <c r="AF31" s="2"/>
      <c r="AG31" s="2"/>
      <c r="AH31" s="2"/>
    </row>
    <row r="32" spans="2:34" x14ac:dyDescent="0.25">
      <c r="B32" s="36"/>
      <c r="C32" s="36"/>
      <c r="D32" s="32" t="s">
        <v>23</v>
      </c>
      <c r="E32" s="33"/>
      <c r="F32" s="33"/>
      <c r="G32" s="34"/>
      <c r="H32" s="4">
        <v>9</v>
      </c>
      <c r="I32" s="3">
        <f>(H32/H30)*100</f>
        <v>45</v>
      </c>
      <c r="J32" s="32" t="s">
        <v>23</v>
      </c>
      <c r="K32" s="33"/>
      <c r="L32" s="33"/>
      <c r="M32" s="34"/>
      <c r="N32" s="4">
        <v>9</v>
      </c>
      <c r="O32" s="3">
        <f>(N32/N30)*100</f>
        <v>45</v>
      </c>
      <c r="P32" s="32" t="s">
        <v>23</v>
      </c>
      <c r="Q32" s="33"/>
      <c r="R32" s="33"/>
      <c r="S32" s="33"/>
      <c r="T32" s="33"/>
      <c r="U32" s="33"/>
      <c r="V32" s="34"/>
      <c r="W32" s="4">
        <v>9</v>
      </c>
      <c r="X32" s="3">
        <f>(W32/W30)*100</f>
        <v>45</v>
      </c>
      <c r="Y32" s="32" t="s">
        <v>23</v>
      </c>
      <c r="Z32" s="33"/>
      <c r="AA32" s="33"/>
      <c r="AB32" s="33"/>
      <c r="AC32" s="34"/>
      <c r="AD32" s="4">
        <v>8</v>
      </c>
      <c r="AE32" s="3">
        <v>40</v>
      </c>
      <c r="AF32" s="2"/>
      <c r="AG32" s="2"/>
      <c r="AH32" s="2"/>
    </row>
    <row r="33" spans="2:34" x14ac:dyDescent="0.25">
      <c r="B33" s="36"/>
      <c r="C33" s="36"/>
      <c r="D33" s="32" t="s">
        <v>24</v>
      </c>
      <c r="E33" s="33"/>
      <c r="F33" s="33"/>
      <c r="G33" s="34"/>
      <c r="H33" s="4">
        <v>4</v>
      </c>
      <c r="I33" s="3">
        <f>(H33/H30)*100</f>
        <v>20</v>
      </c>
      <c r="J33" s="32" t="s">
        <v>24</v>
      </c>
      <c r="K33" s="33"/>
      <c r="L33" s="33"/>
      <c r="M33" s="34"/>
      <c r="N33" s="4">
        <v>4</v>
      </c>
      <c r="O33" s="3">
        <f>(N33/N30)*100</f>
        <v>20</v>
      </c>
      <c r="P33" s="32" t="s">
        <v>24</v>
      </c>
      <c r="Q33" s="33"/>
      <c r="R33" s="33"/>
      <c r="S33" s="33"/>
      <c r="T33" s="33"/>
      <c r="U33" s="33"/>
      <c r="V33" s="34"/>
      <c r="W33" s="4">
        <v>4</v>
      </c>
      <c r="X33" s="3">
        <f>(W33/W30)*100</f>
        <v>20</v>
      </c>
      <c r="Y33" s="32" t="s">
        <v>24</v>
      </c>
      <c r="Z33" s="33"/>
      <c r="AA33" s="33"/>
      <c r="AB33" s="33"/>
      <c r="AC33" s="34"/>
      <c r="AD33" s="4">
        <v>2</v>
      </c>
      <c r="AE33" s="3">
        <v>10</v>
      </c>
      <c r="AF33" s="2"/>
      <c r="AG33" s="2"/>
      <c r="AH33" s="2"/>
    </row>
    <row r="34" spans="2:34" x14ac:dyDescent="0.25">
      <c r="B34" s="36"/>
      <c r="C34" s="36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4"/>
      <c r="AG34" s="1" t="s">
        <v>14</v>
      </c>
      <c r="AH34" s="10" t="s">
        <v>9</v>
      </c>
    </row>
    <row r="35" spans="2:34" x14ac:dyDescent="0.25">
      <c r="B35" s="36"/>
      <c r="C35" s="36"/>
      <c r="D35" s="39" t="s">
        <v>15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1"/>
      <c r="AG35" s="17">
        <v>20</v>
      </c>
      <c r="AH35" s="17">
        <v>100</v>
      </c>
    </row>
    <row r="36" spans="2:34" x14ac:dyDescent="0.25">
      <c r="B36" s="36"/>
      <c r="C36" s="36"/>
      <c r="D36" s="51" t="s">
        <v>140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4">
        <v>7</v>
      </c>
      <c r="AH36" s="3">
        <f>(AG36/AG35)*100</f>
        <v>35</v>
      </c>
    </row>
    <row r="37" spans="2:34" x14ac:dyDescent="0.25">
      <c r="B37" s="36"/>
      <c r="C37" s="36"/>
      <c r="D37" s="51" t="s">
        <v>20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4">
        <v>9</v>
      </c>
      <c r="AH37" s="3">
        <f>(AG37/AG35)*100</f>
        <v>45</v>
      </c>
    </row>
    <row r="38" spans="2:34" x14ac:dyDescent="0.25">
      <c r="B38" s="37"/>
      <c r="C38" s="37"/>
      <c r="D38" s="51" t="s">
        <v>21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4">
        <v>4</v>
      </c>
      <c r="AH38" s="3">
        <f>(AG38/AG35)*100</f>
        <v>20</v>
      </c>
    </row>
    <row r="90" spans="10:11" x14ac:dyDescent="0.25">
      <c r="J90">
        <v>1</v>
      </c>
      <c r="K90" t="s">
        <v>16</v>
      </c>
    </row>
    <row r="91" spans="10:11" x14ac:dyDescent="0.25">
      <c r="J91">
        <v>1.6</v>
      </c>
      <c r="K91" t="s">
        <v>17</v>
      </c>
    </row>
    <row r="92" spans="10:11" x14ac:dyDescent="0.25">
      <c r="J92">
        <v>2.6</v>
      </c>
      <c r="K92" t="s">
        <v>18</v>
      </c>
    </row>
  </sheetData>
  <mergeCells count="52">
    <mergeCell ref="D34:AF34"/>
    <mergeCell ref="D35:AF35"/>
    <mergeCell ref="D36:AF36"/>
    <mergeCell ref="D37:AF37"/>
    <mergeCell ref="D38:AF38"/>
    <mergeCell ref="D32:G32"/>
    <mergeCell ref="J32:M32"/>
    <mergeCell ref="P32:V32"/>
    <mergeCell ref="Y32:AC32"/>
    <mergeCell ref="D33:G33"/>
    <mergeCell ref="J33:M33"/>
    <mergeCell ref="P33:V33"/>
    <mergeCell ref="Y33:AC33"/>
    <mergeCell ref="J30:M30"/>
    <mergeCell ref="P30:V30"/>
    <mergeCell ref="Y30:AC30"/>
    <mergeCell ref="D31:G31"/>
    <mergeCell ref="J31:M31"/>
    <mergeCell ref="P31:V31"/>
    <mergeCell ref="Y31:AC31"/>
    <mergeCell ref="AF7:AF8"/>
    <mergeCell ref="AG7:AG8"/>
    <mergeCell ref="AH7:AH8"/>
    <mergeCell ref="B29:B38"/>
    <mergeCell ref="C29:C38"/>
    <mergeCell ref="D29:G29"/>
    <mergeCell ref="J29:M29"/>
    <mergeCell ref="P29:V29"/>
    <mergeCell ref="Y29:AC29"/>
    <mergeCell ref="D30:G30"/>
    <mergeCell ref="W7:W8"/>
    <mergeCell ref="X7:X8"/>
    <mergeCell ref="Y7:AB7"/>
    <mergeCell ref="AC7:AC8"/>
    <mergeCell ref="AD7:AD8"/>
    <mergeCell ref="AE7:AE8"/>
    <mergeCell ref="J7:L7"/>
    <mergeCell ref="M7:M8"/>
    <mergeCell ref="N7:N8"/>
    <mergeCell ref="O7:O8"/>
    <mergeCell ref="P7:U7"/>
    <mergeCell ref="V7:V8"/>
    <mergeCell ref="A2:AI2"/>
    <mergeCell ref="A3:AI3"/>
    <mergeCell ref="A4:AI4"/>
    <mergeCell ref="B6:AH6"/>
    <mergeCell ref="B7:B8"/>
    <mergeCell ref="C7:C8"/>
    <mergeCell ref="D7:F7"/>
    <mergeCell ref="G7:G8"/>
    <mergeCell ref="H7:H8"/>
    <mergeCell ref="I7:I8"/>
  </mergeCells>
  <pageMargins left="0.7" right="0.7" top="0.75" bottom="0.75" header="0.3" footer="0.3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7"/>
  <sheetViews>
    <sheetView zoomScale="20" zoomScaleNormal="20" workbookViewId="0">
      <selection activeCell="AI41" sqref="AI41"/>
    </sheetView>
  </sheetViews>
  <sheetFormatPr defaultRowHeight="15" x14ac:dyDescent="0.25"/>
  <cols>
    <col min="2" max="2" width="4.85546875" customWidth="1"/>
    <col min="3" max="3" width="32" customWidth="1"/>
    <col min="4" max="4" width="9.85546875" customWidth="1"/>
    <col min="5" max="5" width="7" customWidth="1"/>
    <col min="6" max="6" width="9.140625" customWidth="1"/>
    <col min="7" max="7" width="10" customWidth="1"/>
    <col min="8" max="8" width="7.28515625" customWidth="1"/>
    <col min="9" max="9" width="10.140625" customWidth="1"/>
    <col min="10" max="10" width="5.42578125" customWidth="1"/>
    <col min="11" max="11" width="5.140625" customWidth="1"/>
    <col min="12" max="12" width="9" customWidth="1"/>
    <col min="13" max="13" width="8.28515625" customWidth="1"/>
    <col min="14" max="14" width="5.7109375" customWidth="1"/>
    <col min="15" max="15" width="7.85546875" customWidth="1"/>
    <col min="16" max="16" width="5.7109375" customWidth="1"/>
    <col min="17" max="17" width="6.85546875" customWidth="1"/>
    <col min="18" max="18" width="10" customWidth="1"/>
    <col min="19" max="19" width="7.7109375" customWidth="1"/>
    <col min="20" max="20" width="8.140625" customWidth="1"/>
    <col min="21" max="21" width="11.140625" customWidth="1"/>
    <col min="22" max="22" width="8" customWidth="1"/>
    <col min="23" max="23" width="7.5703125" customWidth="1"/>
    <col min="24" max="24" width="9.85546875" customWidth="1"/>
    <col min="25" max="25" width="7" customWidth="1"/>
    <col min="26" max="26" width="6.42578125" customWidth="1"/>
    <col min="27" max="27" width="7" customWidth="1"/>
    <col min="28" max="28" width="5.85546875" customWidth="1"/>
    <col min="29" max="29" width="8.85546875" customWidth="1"/>
    <col min="30" max="30" width="7.140625" customWidth="1"/>
    <col min="31" max="32" width="5" customWidth="1"/>
    <col min="33" max="33" width="10.140625" customWidth="1"/>
    <col min="36" max="36" width="11.28515625" customWidth="1"/>
  </cols>
  <sheetData>
    <row r="2" spans="1:37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x14ac:dyDescent="0.25">
      <c r="A4" s="21" t="s">
        <v>170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x14ac:dyDescent="0.25">
      <c r="B6" s="38" t="s">
        <v>142</v>
      </c>
      <c r="C6" s="38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38"/>
      <c r="AI6" s="38"/>
      <c r="AJ6" s="38"/>
    </row>
    <row r="7" spans="1:37" ht="28.5" customHeight="1" x14ac:dyDescent="0.25">
      <c r="B7" s="44" t="s">
        <v>2</v>
      </c>
      <c r="C7" s="60" t="s">
        <v>3</v>
      </c>
      <c r="D7" s="44" t="s">
        <v>143</v>
      </c>
      <c r="E7" s="82"/>
      <c r="F7" s="82"/>
      <c r="G7" s="82"/>
      <c r="H7" s="82"/>
      <c r="I7" s="82"/>
      <c r="J7" s="64" t="s">
        <v>11</v>
      </c>
      <c r="K7" s="65" t="s">
        <v>12</v>
      </c>
      <c r="L7" s="66" t="s">
        <v>13</v>
      </c>
      <c r="M7" s="55" t="s">
        <v>144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  <c r="AE7" s="64" t="s">
        <v>11</v>
      </c>
      <c r="AF7" s="65" t="s">
        <v>12</v>
      </c>
      <c r="AG7" s="66" t="s">
        <v>13</v>
      </c>
      <c r="AH7" s="67" t="s">
        <v>5</v>
      </c>
      <c r="AI7" s="83" t="s">
        <v>6</v>
      </c>
      <c r="AJ7" s="84" t="s">
        <v>7</v>
      </c>
    </row>
    <row r="8" spans="1:37" ht="224.25" customHeight="1" thickBot="1" x14ac:dyDescent="0.3">
      <c r="B8" s="44"/>
      <c r="C8" s="44"/>
      <c r="D8" s="69" t="s">
        <v>145</v>
      </c>
      <c r="E8" s="69" t="s">
        <v>146</v>
      </c>
      <c r="F8" s="69" t="s">
        <v>147</v>
      </c>
      <c r="G8" s="69" t="s">
        <v>148</v>
      </c>
      <c r="H8" s="69" t="s">
        <v>149</v>
      </c>
      <c r="I8" s="69" t="s">
        <v>150</v>
      </c>
      <c r="J8" s="64"/>
      <c r="K8" s="65"/>
      <c r="L8" s="66"/>
      <c r="M8" s="69" t="s">
        <v>151</v>
      </c>
      <c r="N8" s="69" t="s">
        <v>152</v>
      </c>
      <c r="O8" s="69" t="s">
        <v>153</v>
      </c>
      <c r="P8" s="69" t="s">
        <v>154</v>
      </c>
      <c r="Q8" s="69" t="s">
        <v>155</v>
      </c>
      <c r="R8" s="69" t="s">
        <v>156</v>
      </c>
      <c r="S8" s="69" t="s">
        <v>157</v>
      </c>
      <c r="T8" s="69" t="s">
        <v>158</v>
      </c>
      <c r="U8" s="69" t="s">
        <v>159</v>
      </c>
      <c r="V8" s="69" t="s">
        <v>160</v>
      </c>
      <c r="W8" s="69" t="s">
        <v>161</v>
      </c>
      <c r="X8" s="69" t="s">
        <v>162</v>
      </c>
      <c r="Y8" s="69" t="s">
        <v>163</v>
      </c>
      <c r="Z8" s="69" t="s">
        <v>164</v>
      </c>
      <c r="AA8" s="69" t="s">
        <v>165</v>
      </c>
      <c r="AB8" s="69" t="s">
        <v>166</v>
      </c>
      <c r="AC8" s="69" t="s">
        <v>167</v>
      </c>
      <c r="AD8" s="69" t="s">
        <v>168</v>
      </c>
      <c r="AE8" s="64"/>
      <c r="AF8" s="65"/>
      <c r="AG8" s="66"/>
      <c r="AH8" s="70"/>
      <c r="AI8" s="83"/>
      <c r="AJ8" s="84"/>
    </row>
    <row r="9" spans="1:37" ht="15.75" thickBot="1" x14ac:dyDescent="0.3">
      <c r="B9" s="1">
        <v>1</v>
      </c>
      <c r="C9" s="15" t="s">
        <v>38</v>
      </c>
      <c r="D9" s="1">
        <v>1</v>
      </c>
      <c r="E9" s="1">
        <v>1</v>
      </c>
      <c r="F9" s="1">
        <v>2</v>
      </c>
      <c r="G9" s="1">
        <v>2</v>
      </c>
      <c r="H9" s="1">
        <v>2</v>
      </c>
      <c r="I9" s="1">
        <v>1</v>
      </c>
      <c r="J9" s="71">
        <f>SUM(D9:I9)</f>
        <v>9</v>
      </c>
      <c r="K9" s="72">
        <f>AVERAGE(D9:I9)</f>
        <v>1.5</v>
      </c>
      <c r="L9" s="12" t="str">
        <f>IF(D9="","",VLOOKUP(K9,$J$95:$K$97,2,TRUE))</f>
        <v>І ур</v>
      </c>
      <c r="M9" s="1">
        <v>1</v>
      </c>
      <c r="N9" s="1">
        <v>1</v>
      </c>
      <c r="O9" s="1">
        <v>2</v>
      </c>
      <c r="P9" s="1">
        <v>2</v>
      </c>
      <c r="Q9" s="1">
        <v>2</v>
      </c>
      <c r="R9" s="1">
        <v>1</v>
      </c>
      <c r="S9" s="1">
        <v>1</v>
      </c>
      <c r="T9" s="1">
        <v>1</v>
      </c>
      <c r="U9" s="1">
        <v>2</v>
      </c>
      <c r="V9" s="1">
        <v>2</v>
      </c>
      <c r="W9" s="1">
        <v>2</v>
      </c>
      <c r="X9" s="1">
        <v>1</v>
      </c>
      <c r="Y9" s="1">
        <v>1</v>
      </c>
      <c r="Z9" s="1">
        <v>1</v>
      </c>
      <c r="AA9" s="1">
        <v>2</v>
      </c>
      <c r="AB9" s="1">
        <v>2</v>
      </c>
      <c r="AC9" s="1">
        <v>2</v>
      </c>
      <c r="AD9" s="1">
        <v>1</v>
      </c>
      <c r="AE9" s="71">
        <f>SUM(M9:AD9)</f>
        <v>27</v>
      </c>
      <c r="AF9" s="72">
        <f>AVERAGE(AE9/18)</f>
        <v>1.5</v>
      </c>
      <c r="AG9" s="12" t="str">
        <f>IF(W9="","",VLOOKUP(AF9,$J$95:$K$97,2,TRUE))</f>
        <v>І ур</v>
      </c>
      <c r="AH9" s="73">
        <f>J9+AE9</f>
        <v>36</v>
      </c>
      <c r="AI9" s="85">
        <f>AH9/24</f>
        <v>1.5</v>
      </c>
      <c r="AJ9" s="12" t="str">
        <f>IF(Z9="","",VLOOKUP(AI9,$J$95:$K$97,2,TRUE))</f>
        <v>І ур</v>
      </c>
    </row>
    <row r="10" spans="1:37" ht="15.75" thickBot="1" x14ac:dyDescent="0.3">
      <c r="B10" s="1">
        <v>2</v>
      </c>
      <c r="C10" s="18" t="s">
        <v>37</v>
      </c>
      <c r="D10" s="1">
        <v>2</v>
      </c>
      <c r="E10" s="1">
        <v>2</v>
      </c>
      <c r="F10" s="1">
        <v>1</v>
      </c>
      <c r="G10" s="1">
        <v>2</v>
      </c>
      <c r="H10" s="1">
        <v>2</v>
      </c>
      <c r="I10" s="1">
        <v>1</v>
      </c>
      <c r="J10" s="71">
        <f t="shared" ref="J10:J28" si="0">SUM(D10:I10)</f>
        <v>10</v>
      </c>
      <c r="K10" s="72">
        <f t="shared" ref="K10:K28" si="1">AVERAGE(D10:I10)</f>
        <v>1.6666666666666667</v>
      </c>
      <c r="L10" s="12" t="str">
        <f>IF(D10="","",VLOOKUP(K10,$J$95:$K$97,2,TRUE))</f>
        <v>ІІ ур</v>
      </c>
      <c r="M10" s="1">
        <v>2</v>
      </c>
      <c r="N10" s="1">
        <v>2</v>
      </c>
      <c r="O10" s="1">
        <v>1</v>
      </c>
      <c r="P10" s="1">
        <v>2</v>
      </c>
      <c r="Q10" s="1">
        <v>2</v>
      </c>
      <c r="R10" s="1">
        <v>1</v>
      </c>
      <c r="S10" s="1">
        <v>2</v>
      </c>
      <c r="T10" s="1">
        <v>2</v>
      </c>
      <c r="U10" s="1">
        <v>1</v>
      </c>
      <c r="V10" s="1">
        <v>2</v>
      </c>
      <c r="W10" s="1">
        <v>2</v>
      </c>
      <c r="X10" s="1">
        <v>1</v>
      </c>
      <c r="Y10" s="1">
        <v>2</v>
      </c>
      <c r="Z10" s="1">
        <v>2</v>
      </c>
      <c r="AA10" s="1">
        <v>1</v>
      </c>
      <c r="AB10" s="1">
        <v>2</v>
      </c>
      <c r="AC10" s="1">
        <v>2</v>
      </c>
      <c r="AD10" s="1">
        <v>1</v>
      </c>
      <c r="AE10" s="71">
        <f t="shared" ref="AE10:AE28" si="2">SUM(M10:AD10)</f>
        <v>30</v>
      </c>
      <c r="AF10" s="72">
        <f t="shared" ref="AF10:AF28" si="3">AVERAGE(AE10/18)</f>
        <v>1.6666666666666667</v>
      </c>
      <c r="AG10" s="12" t="str">
        <f>IF(W10="","",VLOOKUP(AF10,$J$95:$K$97,2,TRUE))</f>
        <v>ІІ ур</v>
      </c>
      <c r="AH10" s="73">
        <f t="shared" ref="AH10:AH28" si="4">J10+AE10</f>
        <v>40</v>
      </c>
      <c r="AI10" s="85">
        <f t="shared" ref="AI10:AI28" si="5">AH10/24</f>
        <v>1.6666666666666667</v>
      </c>
      <c r="AJ10" s="12" t="str">
        <f>IF(Z10="","",VLOOKUP(AI10,$J$95:$K$97,2,TRUE))</f>
        <v>ІІ ур</v>
      </c>
    </row>
    <row r="11" spans="1:37" ht="15.75" thickBot="1" x14ac:dyDescent="0.3">
      <c r="B11" s="1">
        <v>3</v>
      </c>
      <c r="C11" s="18" t="s">
        <v>39</v>
      </c>
      <c r="D11" s="1">
        <v>2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71">
        <f t="shared" si="0"/>
        <v>7</v>
      </c>
      <c r="K11" s="72">
        <f t="shared" si="1"/>
        <v>1.1666666666666667</v>
      </c>
      <c r="L11" s="12" t="str">
        <f>IF(D11="","",VLOOKUP(K11,$J$95:$K$97,2,TRUE))</f>
        <v>І ур</v>
      </c>
      <c r="M11" s="1">
        <v>2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2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2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71">
        <f t="shared" si="2"/>
        <v>21</v>
      </c>
      <c r="AF11" s="72">
        <f t="shared" si="3"/>
        <v>1.1666666666666667</v>
      </c>
      <c r="AG11" s="12" t="str">
        <f>IF(W11="","",VLOOKUP(AF11,$J$95:$K$97,2,TRUE))</f>
        <v>І ур</v>
      </c>
      <c r="AH11" s="73">
        <f t="shared" si="4"/>
        <v>28</v>
      </c>
      <c r="AI11" s="85">
        <f t="shared" si="5"/>
        <v>1.1666666666666667</v>
      </c>
      <c r="AJ11" s="12" t="str">
        <f>IF(Z11="","",VLOOKUP(AI11,$J$95:$K$97,2,TRUE))</f>
        <v>І ур</v>
      </c>
    </row>
    <row r="12" spans="1:37" ht="15.75" thickBot="1" x14ac:dyDescent="0.3">
      <c r="B12" s="1">
        <v>4</v>
      </c>
      <c r="C12" s="16" t="s">
        <v>40</v>
      </c>
      <c r="D12" s="1">
        <v>3</v>
      </c>
      <c r="E12" s="1">
        <v>3</v>
      </c>
      <c r="F12" s="1">
        <v>3</v>
      </c>
      <c r="G12" s="1">
        <v>3</v>
      </c>
      <c r="H12" s="1">
        <v>2</v>
      </c>
      <c r="I12" s="1">
        <v>2</v>
      </c>
      <c r="J12" s="71">
        <f t="shared" si="0"/>
        <v>16</v>
      </c>
      <c r="K12" s="72">
        <f t="shared" si="1"/>
        <v>2.6666666666666665</v>
      </c>
      <c r="L12" s="12" t="str">
        <f>IF(D12="","",VLOOKUP(K12,$J$95:$K$97,2,TRUE))</f>
        <v>ІІІ ур</v>
      </c>
      <c r="M12" s="1">
        <v>3</v>
      </c>
      <c r="N12" s="1">
        <v>3</v>
      </c>
      <c r="O12" s="1">
        <v>3</v>
      </c>
      <c r="P12" s="1">
        <v>3</v>
      </c>
      <c r="Q12" s="1">
        <v>2</v>
      </c>
      <c r="R12" s="1">
        <v>2</v>
      </c>
      <c r="S12" s="1">
        <v>3</v>
      </c>
      <c r="T12" s="1">
        <v>3</v>
      </c>
      <c r="U12" s="1">
        <v>3</v>
      </c>
      <c r="V12" s="1">
        <v>3</v>
      </c>
      <c r="W12" s="1">
        <v>2</v>
      </c>
      <c r="X12" s="1">
        <v>2</v>
      </c>
      <c r="Y12" s="1">
        <v>3</v>
      </c>
      <c r="Z12" s="1">
        <v>3</v>
      </c>
      <c r="AA12" s="1">
        <v>3</v>
      </c>
      <c r="AB12" s="1">
        <v>3</v>
      </c>
      <c r="AC12" s="1">
        <v>2</v>
      </c>
      <c r="AD12" s="1">
        <v>2</v>
      </c>
      <c r="AE12" s="71">
        <f t="shared" si="2"/>
        <v>48</v>
      </c>
      <c r="AF12" s="72">
        <f t="shared" si="3"/>
        <v>2.6666666666666665</v>
      </c>
      <c r="AG12" s="12" t="str">
        <f>IF(W12="","",VLOOKUP(AF12,$J$95:$K$97,2,TRUE))</f>
        <v>ІІІ ур</v>
      </c>
      <c r="AH12" s="73">
        <f t="shared" si="4"/>
        <v>64</v>
      </c>
      <c r="AI12" s="85">
        <f t="shared" si="5"/>
        <v>2.6666666666666665</v>
      </c>
      <c r="AJ12" s="12" t="str">
        <f>IF(Z12="","",VLOOKUP(AI12,$J$95:$K$97,2,TRUE))</f>
        <v>ІІІ ур</v>
      </c>
    </row>
    <row r="13" spans="1:37" ht="15.75" thickBot="1" x14ac:dyDescent="0.3">
      <c r="B13" s="1">
        <v>5</v>
      </c>
      <c r="C13" s="16" t="s">
        <v>41</v>
      </c>
      <c r="D13" s="1">
        <v>2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71">
        <f t="shared" si="0"/>
        <v>7</v>
      </c>
      <c r="K13" s="72">
        <f t="shared" si="1"/>
        <v>1.1666666666666667</v>
      </c>
      <c r="L13" s="12" t="str">
        <f>IF(D13="","",VLOOKUP(K13,$J$95:$K$97,2,TRUE))</f>
        <v>І ур</v>
      </c>
      <c r="M13" s="1">
        <v>2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2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2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71">
        <f t="shared" si="2"/>
        <v>21</v>
      </c>
      <c r="AF13" s="72">
        <f t="shared" si="3"/>
        <v>1.1666666666666667</v>
      </c>
      <c r="AG13" s="12" t="str">
        <f>IF(W13="","",VLOOKUP(AF13,$J$95:$K$97,2,TRUE))</f>
        <v>І ур</v>
      </c>
      <c r="AH13" s="73">
        <f t="shared" si="4"/>
        <v>28</v>
      </c>
      <c r="AI13" s="85">
        <f t="shared" si="5"/>
        <v>1.1666666666666667</v>
      </c>
      <c r="AJ13" s="12" t="str">
        <f>IF(Z13="","",VLOOKUP(AI13,$J$95:$K$97,2,TRUE))</f>
        <v>І ур</v>
      </c>
    </row>
    <row r="14" spans="1:37" ht="15.75" thickBot="1" x14ac:dyDescent="0.3">
      <c r="B14" s="1">
        <v>6</v>
      </c>
      <c r="C14" s="16" t="s">
        <v>42</v>
      </c>
      <c r="D14" s="1">
        <v>2</v>
      </c>
      <c r="E14" s="1">
        <v>1</v>
      </c>
      <c r="F14" s="1">
        <v>2</v>
      </c>
      <c r="G14" s="1">
        <v>1</v>
      </c>
      <c r="H14" s="1">
        <v>1</v>
      </c>
      <c r="I14" s="1">
        <v>2</v>
      </c>
      <c r="J14" s="71">
        <f t="shared" si="0"/>
        <v>9</v>
      </c>
      <c r="K14" s="72">
        <f t="shared" si="1"/>
        <v>1.5</v>
      </c>
      <c r="L14" s="12" t="str">
        <f>IF(D14="","",VLOOKUP(K14,$J$95:$K$97,2,TRUE))</f>
        <v>І ур</v>
      </c>
      <c r="M14" s="1">
        <v>2</v>
      </c>
      <c r="N14" s="1">
        <v>1</v>
      </c>
      <c r="O14" s="1">
        <v>2</v>
      </c>
      <c r="P14" s="1">
        <v>1</v>
      </c>
      <c r="Q14" s="1">
        <v>1</v>
      </c>
      <c r="R14" s="1">
        <v>2</v>
      </c>
      <c r="S14" s="1">
        <v>2</v>
      </c>
      <c r="T14" s="1">
        <v>1</v>
      </c>
      <c r="U14" s="1">
        <v>2</v>
      </c>
      <c r="V14" s="1">
        <v>1</v>
      </c>
      <c r="W14" s="1">
        <v>1</v>
      </c>
      <c r="X14" s="1">
        <v>2</v>
      </c>
      <c r="Y14" s="1">
        <v>2</v>
      </c>
      <c r="Z14" s="1">
        <v>1</v>
      </c>
      <c r="AA14" s="1">
        <v>2</v>
      </c>
      <c r="AB14" s="1">
        <v>1</v>
      </c>
      <c r="AC14" s="1">
        <v>1</v>
      </c>
      <c r="AD14" s="1">
        <v>2</v>
      </c>
      <c r="AE14" s="71">
        <f t="shared" si="2"/>
        <v>27</v>
      </c>
      <c r="AF14" s="72">
        <f t="shared" si="3"/>
        <v>1.5</v>
      </c>
      <c r="AG14" s="12" t="str">
        <f>IF(W14="","",VLOOKUP(AF14,$J$95:$K$97,2,TRUE))</f>
        <v>І ур</v>
      </c>
      <c r="AH14" s="73">
        <f t="shared" si="4"/>
        <v>36</v>
      </c>
      <c r="AI14" s="85">
        <f t="shared" si="5"/>
        <v>1.5</v>
      </c>
      <c r="AJ14" s="12" t="str">
        <f>IF(Z14="","",VLOOKUP(AI14,$J$95:$K$97,2,TRUE))</f>
        <v>І ур</v>
      </c>
    </row>
    <row r="15" spans="1:37" ht="15.75" thickBot="1" x14ac:dyDescent="0.3">
      <c r="B15" s="1">
        <v>7</v>
      </c>
      <c r="C15" s="16" t="s">
        <v>43</v>
      </c>
      <c r="D15" s="1">
        <v>2</v>
      </c>
      <c r="E15" s="1">
        <v>1</v>
      </c>
      <c r="F15" s="1">
        <v>1</v>
      </c>
      <c r="G15" s="1">
        <v>2</v>
      </c>
      <c r="H15" s="1">
        <v>1</v>
      </c>
      <c r="I15" s="1">
        <v>2</v>
      </c>
      <c r="J15" s="71">
        <f t="shared" si="0"/>
        <v>9</v>
      </c>
      <c r="K15" s="72">
        <f t="shared" si="1"/>
        <v>1.5</v>
      </c>
      <c r="L15" s="12" t="str">
        <f>IF(D15="","",VLOOKUP(K15,$J$95:$K$97,2,TRUE))</f>
        <v>І ур</v>
      </c>
      <c r="M15" s="1">
        <v>2</v>
      </c>
      <c r="N15" s="1">
        <v>1</v>
      </c>
      <c r="O15" s="1">
        <v>1</v>
      </c>
      <c r="P15" s="1">
        <v>2</v>
      </c>
      <c r="Q15" s="1">
        <v>1</v>
      </c>
      <c r="R15" s="1">
        <v>2</v>
      </c>
      <c r="S15" s="1">
        <v>2</v>
      </c>
      <c r="T15" s="1">
        <v>1</v>
      </c>
      <c r="U15" s="1">
        <v>1</v>
      </c>
      <c r="V15" s="1">
        <v>2</v>
      </c>
      <c r="W15" s="1">
        <v>1</v>
      </c>
      <c r="X15" s="1">
        <v>2</v>
      </c>
      <c r="Y15" s="1">
        <v>2</v>
      </c>
      <c r="Z15" s="1">
        <v>1</v>
      </c>
      <c r="AA15" s="1">
        <v>1</v>
      </c>
      <c r="AB15" s="1">
        <v>2</v>
      </c>
      <c r="AC15" s="1">
        <v>1</v>
      </c>
      <c r="AD15" s="1">
        <v>2</v>
      </c>
      <c r="AE15" s="71">
        <f t="shared" si="2"/>
        <v>27</v>
      </c>
      <c r="AF15" s="72">
        <f t="shared" si="3"/>
        <v>1.5</v>
      </c>
      <c r="AG15" s="12" t="str">
        <f>IF(W15="","",VLOOKUP(AF15,$J$95:$K$97,2,TRUE))</f>
        <v>І ур</v>
      </c>
      <c r="AH15" s="73">
        <f t="shared" si="4"/>
        <v>36</v>
      </c>
      <c r="AI15" s="85">
        <f t="shared" si="5"/>
        <v>1.5</v>
      </c>
      <c r="AJ15" s="12" t="str">
        <f>IF(Z15="","",VLOOKUP(AI15,$J$95:$K$97,2,TRUE))</f>
        <v>І ур</v>
      </c>
    </row>
    <row r="16" spans="1:37" ht="15.75" thickBot="1" x14ac:dyDescent="0.3">
      <c r="B16" s="1">
        <v>8</v>
      </c>
      <c r="C16" s="16" t="s">
        <v>44</v>
      </c>
      <c r="D16" s="1">
        <v>2</v>
      </c>
      <c r="E16" s="1">
        <v>2</v>
      </c>
      <c r="F16" s="1">
        <v>1</v>
      </c>
      <c r="G16" s="1">
        <v>2</v>
      </c>
      <c r="H16" s="1">
        <v>2</v>
      </c>
      <c r="I16" s="1">
        <v>1</v>
      </c>
      <c r="J16" s="71">
        <f t="shared" si="0"/>
        <v>10</v>
      </c>
      <c r="K16" s="72">
        <f t="shared" si="1"/>
        <v>1.6666666666666667</v>
      </c>
      <c r="L16" s="12" t="str">
        <f>IF(D16="","",VLOOKUP(K16,$J$95:$K$97,2,TRUE))</f>
        <v>ІІ ур</v>
      </c>
      <c r="M16" s="1">
        <v>2</v>
      </c>
      <c r="N16" s="1">
        <v>2</v>
      </c>
      <c r="O16" s="1">
        <v>1</v>
      </c>
      <c r="P16" s="1">
        <v>2</v>
      </c>
      <c r="Q16" s="1">
        <v>2</v>
      </c>
      <c r="R16" s="1">
        <v>1</v>
      </c>
      <c r="S16" s="1">
        <v>2</v>
      </c>
      <c r="T16" s="1">
        <v>2</v>
      </c>
      <c r="U16" s="1">
        <v>1</v>
      </c>
      <c r="V16" s="1">
        <v>2</v>
      </c>
      <c r="W16" s="1">
        <v>2</v>
      </c>
      <c r="X16" s="1">
        <v>1</v>
      </c>
      <c r="Y16" s="1">
        <v>2</v>
      </c>
      <c r="Z16" s="1">
        <v>2</v>
      </c>
      <c r="AA16" s="1">
        <v>1</v>
      </c>
      <c r="AB16" s="1">
        <v>2</v>
      </c>
      <c r="AC16" s="1">
        <v>2</v>
      </c>
      <c r="AD16" s="1">
        <v>1</v>
      </c>
      <c r="AE16" s="71">
        <f t="shared" si="2"/>
        <v>30</v>
      </c>
      <c r="AF16" s="72">
        <f t="shared" si="3"/>
        <v>1.6666666666666667</v>
      </c>
      <c r="AG16" s="12" t="str">
        <f>IF(W16="","",VLOOKUP(AF16,$J$95:$K$97,2,TRUE))</f>
        <v>ІІ ур</v>
      </c>
      <c r="AH16" s="73">
        <f t="shared" si="4"/>
        <v>40</v>
      </c>
      <c r="AI16" s="85">
        <f t="shared" si="5"/>
        <v>1.6666666666666667</v>
      </c>
      <c r="AJ16" s="12" t="str">
        <f>IF(Z16="","",VLOOKUP(AI16,$J$95:$K$97,2,TRUE))</f>
        <v>ІІ ур</v>
      </c>
    </row>
    <row r="17" spans="2:36" ht="15.75" thickBot="1" x14ac:dyDescent="0.3">
      <c r="B17" s="1">
        <v>9</v>
      </c>
      <c r="C17" s="16" t="s">
        <v>45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71">
        <f t="shared" si="0"/>
        <v>11</v>
      </c>
      <c r="K17" s="72">
        <f t="shared" si="1"/>
        <v>1.8333333333333333</v>
      </c>
      <c r="L17" s="12" t="str">
        <f>IF(D17="","",VLOOKUP(K17,$J$95:$K$97,2,TRUE))</f>
        <v>ІІ ур</v>
      </c>
      <c r="M17" s="1">
        <v>2</v>
      </c>
      <c r="N17" s="1">
        <v>1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1</v>
      </c>
      <c r="U17" s="1">
        <v>2</v>
      </c>
      <c r="V17" s="1">
        <v>2</v>
      </c>
      <c r="W17" s="1">
        <v>2</v>
      </c>
      <c r="X17" s="1">
        <v>2</v>
      </c>
      <c r="Y17" s="1">
        <v>2</v>
      </c>
      <c r="Z17" s="1">
        <v>1</v>
      </c>
      <c r="AA17" s="1">
        <v>2</v>
      </c>
      <c r="AB17" s="1">
        <v>2</v>
      </c>
      <c r="AC17" s="1">
        <v>2</v>
      </c>
      <c r="AD17" s="1">
        <v>2</v>
      </c>
      <c r="AE17" s="71">
        <f t="shared" si="2"/>
        <v>33</v>
      </c>
      <c r="AF17" s="72">
        <f t="shared" si="3"/>
        <v>1.8333333333333333</v>
      </c>
      <c r="AG17" s="12" t="str">
        <f>IF(W17="","",VLOOKUP(AF17,$J$95:$K$97,2,TRUE))</f>
        <v>ІІ ур</v>
      </c>
      <c r="AH17" s="73">
        <f t="shared" si="4"/>
        <v>44</v>
      </c>
      <c r="AI17" s="85">
        <f t="shared" si="5"/>
        <v>1.8333333333333333</v>
      </c>
      <c r="AJ17" s="12" t="str">
        <f>IF(Z17="","",VLOOKUP(AI17,$J$95:$K$97,2,TRUE))</f>
        <v>ІІ ур</v>
      </c>
    </row>
    <row r="18" spans="2:36" ht="15.75" thickBot="1" x14ac:dyDescent="0.3">
      <c r="B18" s="1">
        <v>10</v>
      </c>
      <c r="C18" s="16" t="s">
        <v>46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71">
        <f t="shared" si="0"/>
        <v>7</v>
      </c>
      <c r="K18" s="72">
        <f t="shared" si="1"/>
        <v>1.1666666666666667</v>
      </c>
      <c r="L18" s="12" t="str">
        <f>IF(D18="","",VLOOKUP(K18,$J$95:$K$97,2,TRUE))</f>
        <v>І ур</v>
      </c>
      <c r="M18" s="1">
        <v>2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2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2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71">
        <f t="shared" si="2"/>
        <v>21</v>
      </c>
      <c r="AF18" s="72">
        <f t="shared" si="3"/>
        <v>1.1666666666666667</v>
      </c>
      <c r="AG18" s="12" t="str">
        <f>IF(W18="","",VLOOKUP(AF18,$J$95:$K$97,2,TRUE))</f>
        <v>І ур</v>
      </c>
      <c r="AH18" s="73">
        <f t="shared" si="4"/>
        <v>28</v>
      </c>
      <c r="AI18" s="85">
        <f t="shared" si="5"/>
        <v>1.1666666666666667</v>
      </c>
      <c r="AJ18" s="12" t="str">
        <f>IF(Z18="","",VLOOKUP(AI18,$J$95:$K$97,2,TRUE))</f>
        <v>І ур</v>
      </c>
    </row>
    <row r="19" spans="2:36" ht="15.75" thickBot="1" x14ac:dyDescent="0.3">
      <c r="B19" s="1">
        <v>11</v>
      </c>
      <c r="C19" s="16" t="s">
        <v>47</v>
      </c>
      <c r="D19" s="1">
        <v>2</v>
      </c>
      <c r="E19" s="1">
        <v>2</v>
      </c>
      <c r="F19" s="1">
        <v>2</v>
      </c>
      <c r="G19" s="1">
        <v>1</v>
      </c>
      <c r="H19" s="1">
        <v>2</v>
      </c>
      <c r="I19" s="1">
        <v>1</v>
      </c>
      <c r="J19" s="71">
        <f t="shared" si="0"/>
        <v>10</v>
      </c>
      <c r="K19" s="72">
        <f t="shared" si="1"/>
        <v>1.6666666666666667</v>
      </c>
      <c r="L19" s="12" t="str">
        <f>IF(D19="","",VLOOKUP(K19,$J$95:$K$97,2,TRUE))</f>
        <v>ІІ ур</v>
      </c>
      <c r="M19" s="1">
        <v>2</v>
      </c>
      <c r="N19" s="1">
        <v>2</v>
      </c>
      <c r="O19" s="1">
        <v>2</v>
      </c>
      <c r="P19" s="1">
        <v>1</v>
      </c>
      <c r="Q19" s="1">
        <v>2</v>
      </c>
      <c r="R19" s="1">
        <v>1</v>
      </c>
      <c r="S19" s="1">
        <v>2</v>
      </c>
      <c r="T19" s="1">
        <v>2</v>
      </c>
      <c r="U19" s="1">
        <v>2</v>
      </c>
      <c r="V19" s="1">
        <v>1</v>
      </c>
      <c r="W19" s="1">
        <v>2</v>
      </c>
      <c r="X19" s="1">
        <v>1</v>
      </c>
      <c r="Y19" s="1">
        <v>2</v>
      </c>
      <c r="Z19" s="1">
        <v>2</v>
      </c>
      <c r="AA19" s="1">
        <v>2</v>
      </c>
      <c r="AB19" s="1">
        <v>1</v>
      </c>
      <c r="AC19" s="1">
        <v>2</v>
      </c>
      <c r="AD19" s="1">
        <v>1</v>
      </c>
      <c r="AE19" s="71">
        <f t="shared" si="2"/>
        <v>30</v>
      </c>
      <c r="AF19" s="72">
        <f t="shared" si="3"/>
        <v>1.6666666666666667</v>
      </c>
      <c r="AG19" s="12" t="str">
        <f>IF(W19="","",VLOOKUP(AF19,$J$95:$K$97,2,TRUE))</f>
        <v>ІІ ур</v>
      </c>
      <c r="AH19" s="73">
        <f t="shared" si="4"/>
        <v>40</v>
      </c>
      <c r="AI19" s="85">
        <f t="shared" si="5"/>
        <v>1.6666666666666667</v>
      </c>
      <c r="AJ19" s="12" t="str">
        <f>IF(Z19="","",VLOOKUP(AI19,$J$95:$K$97,2,TRUE))</f>
        <v>ІІ ур</v>
      </c>
    </row>
    <row r="20" spans="2:36" ht="15.75" thickBot="1" x14ac:dyDescent="0.3">
      <c r="B20" s="1">
        <v>12</v>
      </c>
      <c r="C20" s="16" t="s">
        <v>48</v>
      </c>
      <c r="D20" s="1">
        <v>2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71">
        <f t="shared" si="0"/>
        <v>7</v>
      </c>
      <c r="K20" s="72">
        <f t="shared" si="1"/>
        <v>1.1666666666666667</v>
      </c>
      <c r="L20" s="12" t="str">
        <f>IF(D20="","",VLOOKUP(K20,$J$95:$K$97,2,TRUE))</f>
        <v>І ур</v>
      </c>
      <c r="M20" s="1">
        <v>2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2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2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71">
        <f t="shared" si="2"/>
        <v>21</v>
      </c>
      <c r="AF20" s="72">
        <f t="shared" si="3"/>
        <v>1.1666666666666667</v>
      </c>
      <c r="AG20" s="12" t="str">
        <f>IF(W20="","",VLOOKUP(AF20,$J$95:$K$97,2,TRUE))</f>
        <v>І ур</v>
      </c>
      <c r="AH20" s="73">
        <f t="shared" si="4"/>
        <v>28</v>
      </c>
      <c r="AI20" s="85">
        <f t="shared" si="5"/>
        <v>1.1666666666666667</v>
      </c>
      <c r="AJ20" s="12" t="str">
        <f>IF(Z20="","",VLOOKUP(AI20,$J$95:$K$97,2,TRUE))</f>
        <v>І ур</v>
      </c>
    </row>
    <row r="21" spans="2:36" ht="15.75" thickBot="1" x14ac:dyDescent="0.3">
      <c r="B21" s="1">
        <v>13</v>
      </c>
      <c r="C21" s="16" t="s">
        <v>49</v>
      </c>
      <c r="D21" s="1">
        <v>3</v>
      </c>
      <c r="E21" s="1">
        <v>3</v>
      </c>
      <c r="F21" s="1">
        <v>3</v>
      </c>
      <c r="G21" s="1">
        <v>3</v>
      </c>
      <c r="H21" s="1">
        <v>2</v>
      </c>
      <c r="I21" s="1">
        <v>2</v>
      </c>
      <c r="J21" s="71">
        <f t="shared" si="0"/>
        <v>16</v>
      </c>
      <c r="K21" s="72">
        <f t="shared" si="1"/>
        <v>2.6666666666666665</v>
      </c>
      <c r="L21" s="12" t="str">
        <f>IF(D21="","",VLOOKUP(K21,$J$95:$K$97,2,TRUE))</f>
        <v>ІІІ ур</v>
      </c>
      <c r="M21" s="1">
        <v>3</v>
      </c>
      <c r="N21" s="1">
        <v>3</v>
      </c>
      <c r="O21" s="1">
        <v>3</v>
      </c>
      <c r="P21" s="1">
        <v>3</v>
      </c>
      <c r="Q21" s="1">
        <v>2</v>
      </c>
      <c r="R21" s="1">
        <v>2</v>
      </c>
      <c r="S21" s="1">
        <v>3</v>
      </c>
      <c r="T21" s="1">
        <v>3</v>
      </c>
      <c r="U21" s="1">
        <v>3</v>
      </c>
      <c r="V21" s="1">
        <v>3</v>
      </c>
      <c r="W21" s="1">
        <v>2</v>
      </c>
      <c r="X21" s="1">
        <v>2</v>
      </c>
      <c r="Y21" s="1">
        <v>3</v>
      </c>
      <c r="Z21" s="1">
        <v>3</v>
      </c>
      <c r="AA21" s="1">
        <v>3</v>
      </c>
      <c r="AB21" s="1">
        <v>3</v>
      </c>
      <c r="AC21" s="1">
        <v>2</v>
      </c>
      <c r="AD21" s="1">
        <v>2</v>
      </c>
      <c r="AE21" s="71">
        <f t="shared" si="2"/>
        <v>48</v>
      </c>
      <c r="AF21" s="72">
        <f t="shared" si="3"/>
        <v>2.6666666666666665</v>
      </c>
      <c r="AG21" s="12" t="str">
        <f>IF(W21="","",VLOOKUP(AF21,$J$95:$K$97,2,TRUE))</f>
        <v>ІІІ ур</v>
      </c>
      <c r="AH21" s="73">
        <f t="shared" si="4"/>
        <v>64</v>
      </c>
      <c r="AI21" s="85">
        <f t="shared" si="5"/>
        <v>2.6666666666666665</v>
      </c>
      <c r="AJ21" s="12" t="str">
        <f>IF(Z21="","",VLOOKUP(AI21,$J$95:$K$97,2,TRUE))</f>
        <v>ІІІ ур</v>
      </c>
    </row>
    <row r="22" spans="2:36" ht="15.75" thickBot="1" x14ac:dyDescent="0.3">
      <c r="B22" s="1">
        <v>14</v>
      </c>
      <c r="C22" s="16" t="s">
        <v>50</v>
      </c>
      <c r="D22" s="1">
        <v>2</v>
      </c>
      <c r="E22" s="1">
        <v>1</v>
      </c>
      <c r="F22" s="1">
        <v>1</v>
      </c>
      <c r="G22" s="1">
        <v>1</v>
      </c>
      <c r="H22" s="1">
        <v>1</v>
      </c>
      <c r="I22" s="1">
        <v>2</v>
      </c>
      <c r="J22" s="71">
        <f t="shared" si="0"/>
        <v>8</v>
      </c>
      <c r="K22" s="72">
        <f t="shared" si="1"/>
        <v>1.3333333333333333</v>
      </c>
      <c r="L22" s="12" t="str">
        <f>IF(D22="","",VLOOKUP(K22,$J$95:$K$97,2,TRUE))</f>
        <v>І ур</v>
      </c>
      <c r="M22" s="1">
        <v>2</v>
      </c>
      <c r="N22" s="1">
        <v>1</v>
      </c>
      <c r="O22" s="1">
        <v>1</v>
      </c>
      <c r="P22" s="1">
        <v>1</v>
      </c>
      <c r="Q22" s="1">
        <v>1</v>
      </c>
      <c r="R22" s="1">
        <v>2</v>
      </c>
      <c r="S22" s="1">
        <v>2</v>
      </c>
      <c r="T22" s="1">
        <v>1</v>
      </c>
      <c r="U22" s="1">
        <v>1</v>
      </c>
      <c r="V22" s="1">
        <v>1</v>
      </c>
      <c r="W22" s="1">
        <v>1</v>
      </c>
      <c r="X22" s="1">
        <v>2</v>
      </c>
      <c r="Y22" s="1">
        <v>2</v>
      </c>
      <c r="Z22" s="1">
        <v>1</v>
      </c>
      <c r="AA22" s="1">
        <v>1</v>
      </c>
      <c r="AB22" s="1">
        <v>1</v>
      </c>
      <c r="AC22" s="1">
        <v>1</v>
      </c>
      <c r="AD22" s="1">
        <v>2</v>
      </c>
      <c r="AE22" s="71">
        <f t="shared" si="2"/>
        <v>24</v>
      </c>
      <c r="AF22" s="72">
        <f t="shared" si="3"/>
        <v>1.3333333333333333</v>
      </c>
      <c r="AG22" s="12" t="str">
        <f>IF(W22="","",VLOOKUP(AF22,$J$95:$K$97,2,TRUE))</f>
        <v>І ур</v>
      </c>
      <c r="AH22" s="73">
        <f t="shared" si="4"/>
        <v>32</v>
      </c>
      <c r="AI22" s="85">
        <f t="shared" si="5"/>
        <v>1.3333333333333333</v>
      </c>
      <c r="AJ22" s="12" t="str">
        <f>IF(Z22="","",VLOOKUP(AI22,$J$95:$K$97,2,TRUE))</f>
        <v>І ур</v>
      </c>
    </row>
    <row r="23" spans="2:36" ht="15.75" thickBot="1" x14ac:dyDescent="0.3">
      <c r="B23" s="1">
        <v>15</v>
      </c>
      <c r="C23" s="16" t="s">
        <v>51</v>
      </c>
      <c r="D23" s="1">
        <v>2</v>
      </c>
      <c r="E23" s="1">
        <v>2</v>
      </c>
      <c r="F23" s="1">
        <v>2</v>
      </c>
      <c r="G23" s="1">
        <v>2</v>
      </c>
      <c r="H23" s="1">
        <v>2</v>
      </c>
      <c r="I23" s="1">
        <v>1</v>
      </c>
      <c r="J23" s="71">
        <f t="shared" si="0"/>
        <v>11</v>
      </c>
      <c r="K23" s="72">
        <f t="shared" si="1"/>
        <v>1.8333333333333333</v>
      </c>
      <c r="L23" s="12" t="str">
        <f>IF(D23="","",VLOOKUP(K23,$J$95:$K$97,2,TRUE))</f>
        <v>ІІ ур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1">
        <v>1</v>
      </c>
      <c r="S23" s="1">
        <v>2</v>
      </c>
      <c r="T23" s="1">
        <v>2</v>
      </c>
      <c r="U23" s="1">
        <v>2</v>
      </c>
      <c r="V23" s="1">
        <v>2</v>
      </c>
      <c r="W23" s="1">
        <v>2</v>
      </c>
      <c r="X23" s="1">
        <v>1</v>
      </c>
      <c r="Y23" s="1">
        <v>2</v>
      </c>
      <c r="Z23" s="1">
        <v>2</v>
      </c>
      <c r="AA23" s="1">
        <v>2</v>
      </c>
      <c r="AB23" s="1">
        <v>2</v>
      </c>
      <c r="AC23" s="1">
        <v>2</v>
      </c>
      <c r="AD23" s="1">
        <v>1</v>
      </c>
      <c r="AE23" s="71">
        <f t="shared" si="2"/>
        <v>33</v>
      </c>
      <c r="AF23" s="72">
        <f t="shared" si="3"/>
        <v>1.8333333333333333</v>
      </c>
      <c r="AG23" s="12" t="str">
        <f>IF(W23="","",VLOOKUP(AF23,$J$95:$K$97,2,TRUE))</f>
        <v>ІІ ур</v>
      </c>
      <c r="AH23" s="73">
        <f t="shared" si="4"/>
        <v>44</v>
      </c>
      <c r="AI23" s="85">
        <f t="shared" si="5"/>
        <v>1.8333333333333333</v>
      </c>
      <c r="AJ23" s="12" t="str">
        <f>IF(Z23="","",VLOOKUP(AI23,$J$95:$K$97,2,TRUE))</f>
        <v>ІІ ур</v>
      </c>
    </row>
    <row r="24" spans="2:36" ht="15.75" thickBot="1" x14ac:dyDescent="0.3">
      <c r="B24" s="1">
        <v>16</v>
      </c>
      <c r="C24" s="16" t="s">
        <v>52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1">
        <v>1</v>
      </c>
      <c r="J24" s="71">
        <f t="shared" si="0"/>
        <v>11</v>
      </c>
      <c r="K24" s="72">
        <f t="shared" si="1"/>
        <v>1.8333333333333333</v>
      </c>
      <c r="L24" s="12" t="str">
        <f>IF(D24="","",VLOOKUP(K24,$J$95:$K$97,2,TRUE))</f>
        <v>ІІ ур</v>
      </c>
      <c r="M24" s="1">
        <v>2</v>
      </c>
      <c r="N24" s="1">
        <v>2</v>
      </c>
      <c r="O24" s="1">
        <v>2</v>
      </c>
      <c r="P24" s="1">
        <v>2</v>
      </c>
      <c r="Q24" s="1">
        <v>2</v>
      </c>
      <c r="R24" s="1">
        <v>1</v>
      </c>
      <c r="S24" s="1">
        <v>2</v>
      </c>
      <c r="T24" s="1">
        <v>2</v>
      </c>
      <c r="U24" s="1">
        <v>2</v>
      </c>
      <c r="V24" s="1">
        <v>2</v>
      </c>
      <c r="W24" s="1">
        <v>2</v>
      </c>
      <c r="X24" s="1">
        <v>1</v>
      </c>
      <c r="Y24" s="1">
        <v>2</v>
      </c>
      <c r="Z24" s="1">
        <v>2</v>
      </c>
      <c r="AA24" s="1">
        <v>2</v>
      </c>
      <c r="AB24" s="1">
        <v>2</v>
      </c>
      <c r="AC24" s="1">
        <v>2</v>
      </c>
      <c r="AD24" s="1">
        <v>1</v>
      </c>
      <c r="AE24" s="71">
        <f t="shared" si="2"/>
        <v>33</v>
      </c>
      <c r="AF24" s="72">
        <f t="shared" si="3"/>
        <v>1.8333333333333333</v>
      </c>
      <c r="AG24" s="12" t="str">
        <f>IF(W24="","",VLOOKUP(AF24,$J$95:$K$97,2,TRUE))</f>
        <v>ІІ ур</v>
      </c>
      <c r="AH24" s="73">
        <f t="shared" si="4"/>
        <v>44</v>
      </c>
      <c r="AI24" s="85">
        <f t="shared" si="5"/>
        <v>1.8333333333333333</v>
      </c>
      <c r="AJ24" s="12" t="str">
        <f>IF(Z24="","",VLOOKUP(AI24,$J$95:$K$97,2,TRUE))</f>
        <v>ІІ ур</v>
      </c>
    </row>
    <row r="25" spans="2:36" ht="15.75" thickBot="1" x14ac:dyDescent="0.3">
      <c r="B25" s="1">
        <v>17</v>
      </c>
      <c r="C25" s="16" t="s">
        <v>53</v>
      </c>
      <c r="D25" s="1">
        <v>2</v>
      </c>
      <c r="E25" s="1">
        <v>2</v>
      </c>
      <c r="F25" s="1">
        <v>1</v>
      </c>
      <c r="G25" s="1">
        <v>2</v>
      </c>
      <c r="H25" s="1">
        <v>2</v>
      </c>
      <c r="I25" s="1">
        <v>1</v>
      </c>
      <c r="J25" s="71">
        <f t="shared" si="0"/>
        <v>10</v>
      </c>
      <c r="K25" s="72">
        <f t="shared" si="1"/>
        <v>1.6666666666666667</v>
      </c>
      <c r="L25" s="12" t="str">
        <f>IF(D25="","",VLOOKUP(K25,$J$95:$K$97,2,TRUE))</f>
        <v>ІІ ур</v>
      </c>
      <c r="M25" s="1">
        <v>2</v>
      </c>
      <c r="N25" s="1">
        <v>2</v>
      </c>
      <c r="O25" s="1">
        <v>1</v>
      </c>
      <c r="P25" s="1">
        <v>2</v>
      </c>
      <c r="Q25" s="1">
        <v>2</v>
      </c>
      <c r="R25" s="1">
        <v>1</v>
      </c>
      <c r="S25" s="1">
        <v>2</v>
      </c>
      <c r="T25" s="1">
        <v>2</v>
      </c>
      <c r="U25" s="1">
        <v>1</v>
      </c>
      <c r="V25" s="1">
        <v>2</v>
      </c>
      <c r="W25" s="1">
        <v>2</v>
      </c>
      <c r="X25" s="1">
        <v>1</v>
      </c>
      <c r="Y25" s="1">
        <v>2</v>
      </c>
      <c r="Z25" s="1">
        <v>2</v>
      </c>
      <c r="AA25" s="1">
        <v>1</v>
      </c>
      <c r="AB25" s="1">
        <v>2</v>
      </c>
      <c r="AC25" s="1">
        <v>2</v>
      </c>
      <c r="AD25" s="1">
        <v>1</v>
      </c>
      <c r="AE25" s="71">
        <f t="shared" si="2"/>
        <v>30</v>
      </c>
      <c r="AF25" s="72">
        <f t="shared" si="3"/>
        <v>1.6666666666666667</v>
      </c>
      <c r="AG25" s="12" t="str">
        <f>IF(W25="","",VLOOKUP(AF25,$J$95:$K$97,2,TRUE))</f>
        <v>ІІ ур</v>
      </c>
      <c r="AH25" s="73">
        <f t="shared" si="4"/>
        <v>40</v>
      </c>
      <c r="AI25" s="85">
        <f t="shared" si="5"/>
        <v>1.6666666666666667</v>
      </c>
      <c r="AJ25" s="12" t="str">
        <f>IF(Z25="","",VLOOKUP(AI25,$J$95:$K$97,2,TRUE))</f>
        <v>ІІ ур</v>
      </c>
    </row>
    <row r="26" spans="2:36" ht="15.75" thickBot="1" x14ac:dyDescent="0.3">
      <c r="B26" s="1">
        <v>18</v>
      </c>
      <c r="C26" s="16" t="s">
        <v>54</v>
      </c>
      <c r="D26" s="1">
        <v>2</v>
      </c>
      <c r="E26" s="1">
        <v>2</v>
      </c>
      <c r="F26" s="1">
        <v>2</v>
      </c>
      <c r="G26" s="1">
        <v>1</v>
      </c>
      <c r="H26" s="1">
        <v>2</v>
      </c>
      <c r="I26" s="1">
        <v>1</v>
      </c>
      <c r="J26" s="71">
        <f t="shared" si="0"/>
        <v>10</v>
      </c>
      <c r="K26" s="72">
        <f t="shared" si="1"/>
        <v>1.6666666666666667</v>
      </c>
      <c r="L26" s="12" t="str">
        <f>IF(D26="","",VLOOKUP(K26,$J$95:$K$97,2,TRUE))</f>
        <v>ІІ ур</v>
      </c>
      <c r="M26" s="1">
        <v>2</v>
      </c>
      <c r="N26" s="1">
        <v>2</v>
      </c>
      <c r="O26" s="1">
        <v>2</v>
      </c>
      <c r="P26" s="1">
        <v>1</v>
      </c>
      <c r="Q26" s="1">
        <v>2</v>
      </c>
      <c r="R26" s="1">
        <v>1</v>
      </c>
      <c r="S26" s="1">
        <v>2</v>
      </c>
      <c r="T26" s="1">
        <v>2</v>
      </c>
      <c r="U26" s="1">
        <v>2</v>
      </c>
      <c r="V26" s="1">
        <v>1</v>
      </c>
      <c r="W26" s="1">
        <v>2</v>
      </c>
      <c r="X26" s="1">
        <v>1</v>
      </c>
      <c r="Y26" s="1">
        <v>2</v>
      </c>
      <c r="Z26" s="1">
        <v>2</v>
      </c>
      <c r="AA26" s="1">
        <v>2</v>
      </c>
      <c r="AB26" s="1">
        <v>1</v>
      </c>
      <c r="AC26" s="1">
        <v>2</v>
      </c>
      <c r="AD26" s="1">
        <v>1</v>
      </c>
      <c r="AE26" s="71">
        <f t="shared" si="2"/>
        <v>30</v>
      </c>
      <c r="AF26" s="72">
        <f t="shared" si="3"/>
        <v>1.6666666666666667</v>
      </c>
      <c r="AG26" s="12" t="str">
        <f>IF(W26="","",VLOOKUP(AF26,$J$95:$K$97,2,TRUE))</f>
        <v>ІІ ур</v>
      </c>
      <c r="AH26" s="73">
        <f t="shared" si="4"/>
        <v>40</v>
      </c>
      <c r="AI26" s="85">
        <f t="shared" si="5"/>
        <v>1.6666666666666667</v>
      </c>
      <c r="AJ26" s="12" t="str">
        <f>IF(Z26="","",VLOOKUP(AI26,$J$95:$K$97,2,TRUE))</f>
        <v>ІІ ур</v>
      </c>
    </row>
    <row r="27" spans="2:36" ht="15.75" thickBot="1" x14ac:dyDescent="0.3">
      <c r="B27" s="1">
        <v>19</v>
      </c>
      <c r="C27" s="16" t="s">
        <v>55</v>
      </c>
      <c r="D27" s="1">
        <v>3</v>
      </c>
      <c r="E27" s="1">
        <v>2</v>
      </c>
      <c r="F27" s="1">
        <v>3</v>
      </c>
      <c r="G27" s="1">
        <v>3</v>
      </c>
      <c r="H27" s="1">
        <v>3</v>
      </c>
      <c r="I27" s="1">
        <v>2</v>
      </c>
      <c r="J27" s="71">
        <f t="shared" si="0"/>
        <v>16</v>
      </c>
      <c r="K27" s="72">
        <f t="shared" si="1"/>
        <v>2.6666666666666665</v>
      </c>
      <c r="L27" s="12" t="str">
        <f>IF(D27="","",VLOOKUP(K27,$J$95:$K$97,2,TRUE))</f>
        <v>ІІІ ур</v>
      </c>
      <c r="M27" s="1">
        <v>3</v>
      </c>
      <c r="N27" s="1">
        <v>2</v>
      </c>
      <c r="O27" s="1">
        <v>3</v>
      </c>
      <c r="P27" s="1">
        <v>3</v>
      </c>
      <c r="Q27" s="1">
        <v>3</v>
      </c>
      <c r="R27" s="1">
        <v>2</v>
      </c>
      <c r="S27" s="1">
        <v>3</v>
      </c>
      <c r="T27" s="1">
        <v>2</v>
      </c>
      <c r="U27" s="1">
        <v>3</v>
      </c>
      <c r="V27" s="1">
        <v>3</v>
      </c>
      <c r="W27" s="1">
        <v>3</v>
      </c>
      <c r="X27" s="1">
        <v>2</v>
      </c>
      <c r="Y27" s="1">
        <v>3</v>
      </c>
      <c r="Z27" s="1">
        <v>2</v>
      </c>
      <c r="AA27" s="1">
        <v>3</v>
      </c>
      <c r="AB27" s="1">
        <v>3</v>
      </c>
      <c r="AC27" s="1">
        <v>3</v>
      </c>
      <c r="AD27" s="1">
        <v>2</v>
      </c>
      <c r="AE27" s="71">
        <f t="shared" si="2"/>
        <v>48</v>
      </c>
      <c r="AF27" s="72">
        <f t="shared" si="3"/>
        <v>2.6666666666666665</v>
      </c>
      <c r="AG27" s="12" t="str">
        <f>IF(W27="","",VLOOKUP(AF27,$J$95:$K$97,2,TRUE))</f>
        <v>ІІІ ур</v>
      </c>
      <c r="AH27" s="73">
        <f t="shared" si="4"/>
        <v>64</v>
      </c>
      <c r="AI27" s="85">
        <f t="shared" si="5"/>
        <v>2.6666666666666665</v>
      </c>
      <c r="AJ27" s="12" t="str">
        <f>IF(Z27="","",VLOOKUP(AI27,$J$95:$K$97,2,TRUE))</f>
        <v>ІІІ ур</v>
      </c>
    </row>
    <row r="28" spans="2:36" ht="15.75" thickBot="1" x14ac:dyDescent="0.3">
      <c r="B28" s="1">
        <v>20</v>
      </c>
      <c r="C28" s="16" t="s">
        <v>56</v>
      </c>
      <c r="D28" s="1">
        <v>3</v>
      </c>
      <c r="E28" s="1">
        <v>2</v>
      </c>
      <c r="F28" s="1">
        <v>3</v>
      </c>
      <c r="G28" s="1">
        <v>3</v>
      </c>
      <c r="H28" s="1">
        <v>3</v>
      </c>
      <c r="I28" s="1">
        <v>2</v>
      </c>
      <c r="J28" s="71">
        <f t="shared" si="0"/>
        <v>16</v>
      </c>
      <c r="K28" s="72">
        <f t="shared" si="1"/>
        <v>2.6666666666666665</v>
      </c>
      <c r="L28" s="12" t="str">
        <f>IF(D28="","",VLOOKUP(K28,$J$95:$K$97,2,TRUE))</f>
        <v>ІІІ ур</v>
      </c>
      <c r="M28" s="1">
        <v>3</v>
      </c>
      <c r="N28" s="1">
        <v>2</v>
      </c>
      <c r="O28" s="1">
        <v>3</v>
      </c>
      <c r="P28" s="1">
        <v>3</v>
      </c>
      <c r="Q28" s="1">
        <v>3</v>
      </c>
      <c r="R28" s="1">
        <v>2</v>
      </c>
      <c r="S28" s="1">
        <v>3</v>
      </c>
      <c r="T28" s="1">
        <v>2</v>
      </c>
      <c r="U28" s="1">
        <v>3</v>
      </c>
      <c r="V28" s="1">
        <v>3</v>
      </c>
      <c r="W28" s="1">
        <v>3</v>
      </c>
      <c r="X28" s="1">
        <v>2</v>
      </c>
      <c r="Y28" s="1">
        <v>3</v>
      </c>
      <c r="Z28" s="1">
        <v>2</v>
      </c>
      <c r="AA28" s="1">
        <v>3</v>
      </c>
      <c r="AB28" s="1">
        <v>3</v>
      </c>
      <c r="AC28" s="1">
        <v>3</v>
      </c>
      <c r="AD28" s="1">
        <v>2</v>
      </c>
      <c r="AE28" s="71">
        <f t="shared" si="2"/>
        <v>48</v>
      </c>
      <c r="AF28" s="72">
        <f t="shared" si="3"/>
        <v>2.6666666666666665</v>
      </c>
      <c r="AG28" s="12" t="str">
        <f>IF(W28="","",VLOOKUP(AF28,$J$95:$K$97,2,TRUE))</f>
        <v>ІІІ ур</v>
      </c>
      <c r="AH28" s="73">
        <f t="shared" si="4"/>
        <v>64</v>
      </c>
      <c r="AI28" s="85">
        <f t="shared" si="5"/>
        <v>2.6666666666666665</v>
      </c>
      <c r="AJ28" s="12" t="str">
        <f>IF(Z28="","",VLOOKUP(AI28,$J$95:$K$97,2,TRUE))</f>
        <v>ІІІ ур</v>
      </c>
    </row>
    <row r="29" spans="2:36" x14ac:dyDescent="0.25">
      <c r="B29" s="35"/>
      <c r="C29" s="35"/>
      <c r="D29" s="32"/>
      <c r="E29" s="33"/>
      <c r="F29" s="33"/>
      <c r="G29" s="33"/>
      <c r="H29" s="33"/>
      <c r="I29" s="33"/>
      <c r="J29" s="34"/>
      <c r="K29" s="1" t="s">
        <v>14</v>
      </c>
      <c r="L29" s="10" t="s">
        <v>9</v>
      </c>
      <c r="M29" s="32"/>
      <c r="N29" s="33"/>
      <c r="O29" s="33"/>
      <c r="P29" s="33"/>
      <c r="Q29" s="33"/>
      <c r="R29" s="33"/>
      <c r="S29" s="33"/>
      <c r="T29" s="33"/>
      <c r="U29" s="32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F29" s="1" t="s">
        <v>14</v>
      </c>
      <c r="AG29" s="10" t="s">
        <v>9</v>
      </c>
      <c r="AH29" s="2"/>
      <c r="AI29" s="2"/>
      <c r="AJ29" s="2"/>
    </row>
    <row r="30" spans="2:36" x14ac:dyDescent="0.25">
      <c r="B30" s="36"/>
      <c r="C30" s="36"/>
      <c r="D30" s="32" t="s">
        <v>117</v>
      </c>
      <c r="E30" s="33"/>
      <c r="F30" s="33"/>
      <c r="G30" s="33"/>
      <c r="H30" s="33"/>
      <c r="I30" s="33"/>
      <c r="J30" s="34"/>
      <c r="K30" s="17">
        <v>20</v>
      </c>
      <c r="L30" s="17">
        <v>100</v>
      </c>
      <c r="M30" s="32" t="s">
        <v>117</v>
      </c>
      <c r="N30" s="33"/>
      <c r="O30" s="33"/>
      <c r="P30" s="33"/>
      <c r="Q30" s="33"/>
      <c r="R30" s="33"/>
      <c r="S30" s="33"/>
      <c r="T30" s="33"/>
      <c r="U30" s="32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F30" s="17">
        <v>20</v>
      </c>
      <c r="AG30" s="17">
        <v>100</v>
      </c>
      <c r="AH30" s="2"/>
      <c r="AI30" s="2"/>
      <c r="AJ30" s="2"/>
    </row>
    <row r="31" spans="2:36" x14ac:dyDescent="0.25">
      <c r="B31" s="36"/>
      <c r="C31" s="36"/>
      <c r="D31" s="32" t="s">
        <v>22</v>
      </c>
      <c r="E31" s="33"/>
      <c r="F31" s="33"/>
      <c r="G31" s="33"/>
      <c r="H31" s="33"/>
      <c r="I31" s="33"/>
      <c r="J31" s="34"/>
      <c r="K31" s="4">
        <v>7</v>
      </c>
      <c r="L31" s="3">
        <f>(K31/K30)*100</f>
        <v>35</v>
      </c>
      <c r="M31" s="32" t="s">
        <v>22</v>
      </c>
      <c r="N31" s="33"/>
      <c r="O31" s="33"/>
      <c r="P31" s="33"/>
      <c r="Q31" s="33"/>
      <c r="R31" s="33"/>
      <c r="S31" s="33"/>
      <c r="T31" s="33"/>
      <c r="U31" s="32"/>
      <c r="V31" s="33"/>
      <c r="W31" s="33"/>
      <c r="X31" s="33"/>
      <c r="Y31" s="33"/>
      <c r="Z31" s="33"/>
      <c r="AA31" s="33"/>
      <c r="AB31" s="33"/>
      <c r="AC31" s="33"/>
      <c r="AD31" s="33"/>
      <c r="AE31" s="34"/>
      <c r="AF31" s="4">
        <v>7</v>
      </c>
      <c r="AG31" s="3">
        <f>(AF31/AF30)*100</f>
        <v>35</v>
      </c>
      <c r="AH31" s="2"/>
      <c r="AI31" s="2"/>
      <c r="AJ31" s="2"/>
    </row>
    <row r="32" spans="2:36" x14ac:dyDescent="0.25">
      <c r="B32" s="36"/>
      <c r="C32" s="36"/>
      <c r="D32" s="32" t="s">
        <v>23</v>
      </c>
      <c r="E32" s="33"/>
      <c r="F32" s="33"/>
      <c r="G32" s="33"/>
      <c r="H32" s="33"/>
      <c r="I32" s="33"/>
      <c r="J32" s="34"/>
      <c r="K32" s="4">
        <v>9</v>
      </c>
      <c r="L32" s="3">
        <f>(K32/K30)*100</f>
        <v>45</v>
      </c>
      <c r="M32" s="32" t="s">
        <v>23</v>
      </c>
      <c r="N32" s="33"/>
      <c r="O32" s="33"/>
      <c r="P32" s="33"/>
      <c r="Q32" s="33"/>
      <c r="R32" s="33"/>
      <c r="S32" s="33"/>
      <c r="T32" s="33"/>
      <c r="U32" s="32"/>
      <c r="V32" s="33"/>
      <c r="W32" s="33"/>
      <c r="X32" s="33"/>
      <c r="Y32" s="33"/>
      <c r="Z32" s="33"/>
      <c r="AA32" s="33"/>
      <c r="AB32" s="33"/>
      <c r="AC32" s="33"/>
      <c r="AD32" s="33"/>
      <c r="AE32" s="34"/>
      <c r="AF32" s="4">
        <v>9</v>
      </c>
      <c r="AG32" s="3">
        <f>(AF32/AF30)*100</f>
        <v>45</v>
      </c>
      <c r="AH32" s="2"/>
      <c r="AI32" s="2"/>
      <c r="AJ32" s="2"/>
    </row>
    <row r="33" spans="2:36" x14ac:dyDescent="0.25">
      <c r="B33" s="36"/>
      <c r="C33" s="36"/>
      <c r="D33" s="32" t="s">
        <v>24</v>
      </c>
      <c r="E33" s="33"/>
      <c r="F33" s="33"/>
      <c r="G33" s="33"/>
      <c r="H33" s="33"/>
      <c r="I33" s="33"/>
      <c r="J33" s="34"/>
      <c r="K33" s="4">
        <v>4</v>
      </c>
      <c r="L33" s="3">
        <f>(K33/K30)*100</f>
        <v>20</v>
      </c>
      <c r="M33" s="32" t="s">
        <v>24</v>
      </c>
      <c r="N33" s="33"/>
      <c r="O33" s="33"/>
      <c r="P33" s="33"/>
      <c r="Q33" s="33"/>
      <c r="R33" s="33"/>
      <c r="S33" s="33"/>
      <c r="T33" s="33"/>
      <c r="U33" s="32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F33" s="4">
        <v>4</v>
      </c>
      <c r="AG33" s="3">
        <f>(AF33/AF30)*100</f>
        <v>20</v>
      </c>
      <c r="AH33" s="2"/>
      <c r="AI33" s="2"/>
      <c r="AJ33" s="2"/>
    </row>
    <row r="34" spans="2:36" x14ac:dyDescent="0.25">
      <c r="B34" s="36"/>
      <c r="C34" s="36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1" t="s">
        <v>14</v>
      </c>
      <c r="AJ34" s="10" t="s">
        <v>9</v>
      </c>
    </row>
    <row r="35" spans="2:36" x14ac:dyDescent="0.25">
      <c r="B35" s="36"/>
      <c r="C35" s="36"/>
      <c r="D35" s="39" t="s">
        <v>15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1"/>
      <c r="AI35" s="17">
        <v>20</v>
      </c>
      <c r="AJ35" s="17">
        <v>100</v>
      </c>
    </row>
    <row r="36" spans="2:36" x14ac:dyDescent="0.25">
      <c r="B36" s="36"/>
      <c r="C36" s="36"/>
      <c r="D36" s="51" t="s">
        <v>169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4">
        <v>7</v>
      </c>
      <c r="AJ36" s="3">
        <f>(AI36/AI35)*100</f>
        <v>35</v>
      </c>
    </row>
    <row r="37" spans="2:36" x14ac:dyDescent="0.25">
      <c r="B37" s="36"/>
      <c r="C37" s="36"/>
      <c r="D37" s="51" t="s">
        <v>20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4">
        <v>9</v>
      </c>
      <c r="AJ37" s="3">
        <f>(AI37/AI35)*100</f>
        <v>45</v>
      </c>
    </row>
    <row r="38" spans="2:36" x14ac:dyDescent="0.25">
      <c r="B38" s="37"/>
      <c r="C38" s="37"/>
      <c r="D38" s="51" t="s">
        <v>21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4">
        <v>4</v>
      </c>
      <c r="AJ38" s="3">
        <f>(AI38/AI35)*100</f>
        <v>20</v>
      </c>
    </row>
    <row r="95" spans="10:11" x14ac:dyDescent="0.25">
      <c r="J95" s="5">
        <v>1</v>
      </c>
      <c r="K95" s="5" t="s">
        <v>16</v>
      </c>
    </row>
    <row r="96" spans="10:11" x14ac:dyDescent="0.25">
      <c r="J96" s="5">
        <v>1.6</v>
      </c>
      <c r="K96" s="5" t="s">
        <v>17</v>
      </c>
    </row>
    <row r="97" spans="10:11" x14ac:dyDescent="0.25">
      <c r="J97" s="5">
        <v>2.6</v>
      </c>
      <c r="K97" s="5" t="s">
        <v>18</v>
      </c>
    </row>
  </sheetData>
  <mergeCells count="39">
    <mergeCell ref="D34:AH34"/>
    <mergeCell ref="D35:AH35"/>
    <mergeCell ref="D36:AH36"/>
    <mergeCell ref="D37:AH37"/>
    <mergeCell ref="D38:AH38"/>
    <mergeCell ref="M31:T31"/>
    <mergeCell ref="U31:AE31"/>
    <mergeCell ref="D32:J32"/>
    <mergeCell ref="M32:T32"/>
    <mergeCell ref="U32:AE32"/>
    <mergeCell ref="D33:J33"/>
    <mergeCell ref="M33:T33"/>
    <mergeCell ref="U33:AE33"/>
    <mergeCell ref="AJ7:AJ8"/>
    <mergeCell ref="B29:B38"/>
    <mergeCell ref="C29:C38"/>
    <mergeCell ref="D29:J29"/>
    <mergeCell ref="M29:T29"/>
    <mergeCell ref="U29:AE29"/>
    <mergeCell ref="D30:J30"/>
    <mergeCell ref="M30:T30"/>
    <mergeCell ref="U30:AE30"/>
    <mergeCell ref="D31:J31"/>
    <mergeCell ref="M7:AD7"/>
    <mergeCell ref="AE7:AE8"/>
    <mergeCell ref="AF7:AF8"/>
    <mergeCell ref="AG7:AG8"/>
    <mergeCell ref="AH7:AH8"/>
    <mergeCell ref="AI7:AI8"/>
    <mergeCell ref="A2:AK2"/>
    <mergeCell ref="A3:AK3"/>
    <mergeCell ref="A4:AK4"/>
    <mergeCell ref="B6:AJ6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 старт</vt:lpstr>
      <vt:lpstr>5-6 старт (2)</vt:lpstr>
      <vt:lpstr>5-6 старт (3)</vt:lpstr>
      <vt:lpstr>5-6 страт (4)</vt:lpstr>
      <vt:lpstr>5-6 старт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2024-08-01T10:42:30Z</dcterms:modified>
</cp:coreProperties>
</file>